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cum\Documents\"/>
    </mc:Choice>
  </mc:AlternateContent>
  <bookViews>
    <workbookView xWindow="0" yWindow="0" windowWidth="25200" windowHeight="11985" tabRatio="727" activeTab="1"/>
  </bookViews>
  <sheets>
    <sheet name="NV_Skutečnost_16" sheetId="1" r:id="rId1"/>
    <sheet name="List1" sheetId="8" r:id="rId2"/>
  </sheets>
  <definedNames>
    <definedName name="_xlnm.Print_Titles" localSheetId="0">NV_Skutečnost_16!$7:$8</definedName>
  </definedNames>
  <calcPr calcId="152511"/>
</workbook>
</file>

<file path=xl/calcChain.xml><?xml version="1.0" encoding="utf-8"?>
<calcChain xmlns="http://schemas.openxmlformats.org/spreadsheetml/2006/main">
  <c r="E173" i="8" l="1"/>
  <c r="E171" i="8"/>
  <c r="E167" i="8"/>
  <c r="E166" i="8" s="1"/>
  <c r="E162" i="8"/>
  <c r="E154" i="8"/>
  <c r="E146" i="8"/>
  <c r="E139" i="8"/>
  <c r="E134" i="8" s="1"/>
  <c r="E128" i="8" s="1"/>
  <c r="E135" i="8"/>
  <c r="E121" i="8"/>
  <c r="E115" i="8"/>
  <c r="E114" i="8"/>
  <c r="E111" i="8"/>
  <c r="E109" i="8"/>
  <c r="E104" i="8"/>
  <c r="E99" i="8"/>
  <c r="E92" i="8"/>
  <c r="E87" i="8"/>
  <c r="E86" i="8"/>
  <c r="E80" i="8"/>
  <c r="E76" i="8"/>
  <c r="E75" i="8" s="1"/>
  <c r="E66" i="8" s="1"/>
  <c r="E62" i="8"/>
  <c r="E58" i="8"/>
  <c r="E54" i="8"/>
  <c r="E51" i="8"/>
  <c r="E43" i="8" s="1"/>
  <c r="E44" i="8"/>
  <c r="E33" i="8"/>
  <c r="E28" i="8"/>
  <c r="E25" i="8"/>
  <c r="E19" i="8"/>
  <c r="E11" i="8"/>
  <c r="E10" i="8" l="1"/>
  <c r="E24" i="8"/>
  <c r="E9" i="8" s="1"/>
  <c r="E165" i="8"/>
  <c r="E113" i="8" s="1"/>
  <c r="E289" i="1"/>
  <c r="E288" i="1"/>
  <c r="E282" i="1"/>
  <c r="E281" i="1"/>
  <c r="E278" i="1"/>
  <c r="E279" i="1"/>
  <c r="E277" i="1"/>
  <c r="E181" i="8" l="1"/>
  <c r="E183" i="8" s="1"/>
  <c r="E276" i="1"/>
  <c r="E267" i="1" l="1"/>
  <c r="E265" i="1"/>
  <c r="E264" i="1"/>
  <c r="E258" i="1"/>
  <c r="E259" i="1"/>
  <c r="E260" i="1"/>
  <c r="E257" i="1"/>
  <c r="E251" i="1"/>
  <c r="E252" i="1"/>
  <c r="E253" i="1"/>
  <c r="E254" i="1"/>
  <c r="E250" i="1"/>
  <c r="E248" i="1"/>
  <c r="E245" i="1"/>
  <c r="E246" i="1"/>
  <c r="E244" i="1"/>
  <c r="E235" i="1"/>
  <c r="E236" i="1"/>
  <c r="E237" i="1"/>
  <c r="E238" i="1"/>
  <c r="E239" i="1"/>
  <c r="E240" i="1"/>
  <c r="E234" i="1"/>
  <c r="E230" i="1"/>
  <c r="E229" i="1"/>
  <c r="E225" i="1"/>
  <c r="E226" i="1"/>
  <c r="E224" i="1"/>
  <c r="E221" i="1"/>
  <c r="E222" i="1"/>
  <c r="E220" i="1"/>
  <c r="E216" i="1"/>
  <c r="E215" i="1"/>
  <c r="E210" i="1"/>
  <c r="E211" i="1"/>
  <c r="E212" i="1"/>
  <c r="E209" i="1"/>
  <c r="E249" i="1" l="1"/>
  <c r="E203" i="1"/>
  <c r="E223" i="1" l="1"/>
  <c r="E227" i="1" s="1"/>
  <c r="B214" i="1"/>
  <c r="E247" i="1"/>
  <c r="E195" i="1" l="1"/>
  <c r="E99" i="1"/>
  <c r="E104" i="1"/>
  <c r="E266" i="1" l="1"/>
  <c r="E232" i="1"/>
  <c r="E218" i="1"/>
  <c r="E219" i="1"/>
  <c r="B256" i="1" l="1"/>
  <c r="E173" i="1" l="1"/>
  <c r="E284" i="1"/>
  <c r="E243" i="1"/>
  <c r="E242" i="1" s="1"/>
  <c r="E263" i="1"/>
  <c r="E162" i="1"/>
  <c r="E171" i="1"/>
  <c r="F303" i="1" s="1"/>
  <c r="E167" i="1"/>
  <c r="E193" i="1" s="1"/>
  <c r="E11" i="1"/>
  <c r="E54" i="1"/>
  <c r="E44" i="1"/>
  <c r="E146" i="1"/>
  <c r="E87" i="1"/>
  <c r="E92" i="1"/>
  <c r="E135" i="1"/>
  <c r="E111" i="1"/>
  <c r="F304" i="1"/>
  <c r="E28" i="1"/>
  <c r="F332" i="1" s="1"/>
  <c r="F333" i="1" s="1"/>
  <c r="E62" i="1"/>
  <c r="E76" i="1"/>
  <c r="E80" i="1"/>
  <c r="E109" i="1"/>
  <c r="E19" i="1"/>
  <c r="E25" i="1"/>
  <c r="E202" i="1" s="1"/>
  <c r="E33" i="1"/>
  <c r="E58" i="1"/>
  <c r="E51" i="1"/>
  <c r="E115" i="1"/>
  <c r="E121" i="1"/>
  <c r="E154" i="1"/>
  <c r="E201" i="1"/>
  <c r="E207" i="1"/>
  <c r="E139" i="1"/>
  <c r="F330" i="1"/>
  <c r="F331" i="1" s="1"/>
  <c r="E290" i="1"/>
  <c r="E228" i="1"/>
  <c r="E231" i="1" s="1"/>
  <c r="E233" i="1"/>
  <c r="E262" i="1"/>
  <c r="E241" i="1" l="1"/>
  <c r="E114" i="1"/>
  <c r="E191" i="1" s="1"/>
  <c r="E196" i="1"/>
  <c r="F312" i="1" s="1"/>
  <c r="E134" i="1"/>
  <c r="E128" i="1" s="1"/>
  <c r="E192" i="1"/>
  <c r="F310" i="1" s="1"/>
  <c r="E10" i="1"/>
  <c r="E43" i="1"/>
  <c r="E198" i="1" s="1"/>
  <c r="F323" i="1" s="1"/>
  <c r="E165" i="1"/>
  <c r="E200" i="1"/>
  <c r="F328" i="1" s="1"/>
  <c r="E24" i="1"/>
  <c r="E75" i="1"/>
  <c r="E66" i="1" s="1"/>
  <c r="E194" i="1"/>
  <c r="F311" i="1" s="1"/>
  <c r="E255" i="1"/>
  <c r="E256" i="1" s="1"/>
  <c r="E261" i="1" s="1"/>
  <c r="F302" i="1"/>
  <c r="E166" i="1"/>
  <c r="B228" i="1"/>
  <c r="E86" i="1"/>
  <c r="E213" i="1"/>
  <c r="E214" i="1" s="1"/>
  <c r="E217" i="1" s="1"/>
  <c r="E113" i="1" l="1"/>
  <c r="E199" i="1"/>
  <c r="E197" i="1"/>
  <c r="E9" i="1"/>
  <c r="F299" i="1"/>
  <c r="F320" i="1"/>
  <c r="F329" i="1"/>
  <c r="F306" i="1"/>
  <c r="E204" i="1"/>
  <c r="E304" i="1" l="1"/>
  <c r="E299" i="1"/>
  <c r="E181" i="1"/>
  <c r="E183" i="1" s="1"/>
  <c r="F309" i="1"/>
  <c r="E309" i="1" s="1"/>
  <c r="F307" i="1"/>
  <c r="E307" i="1" s="1"/>
  <c r="F300" i="1"/>
  <c r="E300" i="1" s="1"/>
  <c r="E303" i="1"/>
  <c r="E302" i="1"/>
  <c r="E306" i="1"/>
  <c r="E205" i="1"/>
  <c r="E206" i="1" s="1"/>
  <c r="E208" i="1" s="1"/>
  <c r="F321" i="1"/>
  <c r="F324" i="1"/>
  <c r="E312" i="1"/>
  <c r="E311" i="1"/>
  <c r="E310" i="1"/>
  <c r="F317" i="1" l="1"/>
  <c r="E286" i="1"/>
  <c r="F336" i="1"/>
  <c r="E336" i="1" l="1"/>
  <c r="F318" i="1"/>
  <c r="E332" i="1"/>
  <c r="E320" i="1"/>
  <c r="E330" i="1"/>
  <c r="F326" i="1"/>
  <c r="E328" i="1"/>
  <c r="E321" i="1"/>
</calcChain>
</file>

<file path=xl/sharedStrings.xml><?xml version="1.0" encoding="utf-8"?>
<sst xmlns="http://schemas.openxmlformats.org/spreadsheetml/2006/main" count="670" uniqueCount="395">
  <si>
    <t>Kapitola: 361 - Akademie věd ČR</t>
  </si>
  <si>
    <t>U k a z a t e l</t>
  </si>
  <si>
    <t>Řádek</t>
  </si>
  <si>
    <t>Spotřebované nákupy</t>
  </si>
  <si>
    <t>Spotřeba materiálu</t>
  </si>
  <si>
    <t xml:space="preserve">           spotřeba pohonných hmot</t>
  </si>
  <si>
    <t xml:space="preserve">           knihy, časopisy</t>
  </si>
  <si>
    <t xml:space="preserve">           ostatní materiálové náklady</t>
  </si>
  <si>
    <t>Spotřeba energie</t>
  </si>
  <si>
    <t>Spotřeba ostatních neskladovatelných dodávek</t>
  </si>
  <si>
    <t xml:space="preserve">           pára</t>
  </si>
  <si>
    <t xml:space="preserve">           plyn</t>
  </si>
  <si>
    <t>Prodané zboží</t>
  </si>
  <si>
    <t>Služby</t>
  </si>
  <si>
    <t>Opravy a udržování</t>
  </si>
  <si>
    <t xml:space="preserve">           opravy a udržování movitostí</t>
  </si>
  <si>
    <t>Cestovné</t>
  </si>
  <si>
    <t xml:space="preserve">           zahraniční cestovné</t>
  </si>
  <si>
    <t>Náklady na reprezentaci</t>
  </si>
  <si>
    <t>Ostatní služby</t>
  </si>
  <si>
    <t xml:space="preserve">           ostatní nájemné</t>
  </si>
  <si>
    <t xml:space="preserve">           výkony spojů</t>
  </si>
  <si>
    <t xml:space="preserve">           ostatní služby</t>
  </si>
  <si>
    <t>Osobní náklady</t>
  </si>
  <si>
    <t>Mzdové náklady</t>
  </si>
  <si>
    <t xml:space="preserve">           OON</t>
  </si>
  <si>
    <t>Zákonné sociální pojištění</t>
  </si>
  <si>
    <t xml:space="preserve">           pojištění sociální</t>
  </si>
  <si>
    <t>Zákonné sociální náklady</t>
  </si>
  <si>
    <t xml:space="preserve">           ostatní</t>
  </si>
  <si>
    <t>Ostatní sociální náklady</t>
  </si>
  <si>
    <t>Daně a poplatky</t>
  </si>
  <si>
    <t>Daň silniční</t>
  </si>
  <si>
    <t>Daň z nemovitostí</t>
  </si>
  <si>
    <t>Ostatní daně a poplatky</t>
  </si>
  <si>
    <t>Ostatní náklady</t>
  </si>
  <si>
    <t>Smluvní pokuty a úroky z prodlení</t>
  </si>
  <si>
    <t>Ostatní pokuty a penále</t>
  </si>
  <si>
    <t>Úroky</t>
  </si>
  <si>
    <t>Kursové ztráty</t>
  </si>
  <si>
    <t>Dary</t>
  </si>
  <si>
    <t>Manka a škody</t>
  </si>
  <si>
    <t>Jiné ostatní náklady</t>
  </si>
  <si>
    <t>Odpisy dlouhodobého nehmotného a hmotného majetku</t>
  </si>
  <si>
    <t>Prodaný materiál</t>
  </si>
  <si>
    <t>Daň z příjmů</t>
  </si>
  <si>
    <t>Tržby za vlastní výkony a za zboží</t>
  </si>
  <si>
    <t>Tržby za vlastní výrobky</t>
  </si>
  <si>
    <t xml:space="preserve">           příjmy z prodeje neperiodických publikací</t>
  </si>
  <si>
    <t xml:space="preserve">           tržby z prodeje jídel a nápojů</t>
  </si>
  <si>
    <t xml:space="preserve">           tržby za ostatní vlastní výrobky</t>
  </si>
  <si>
    <t>Tržby z prodeje služeb</t>
  </si>
  <si>
    <t xml:space="preserve">           inkaso konferenčních poplatků</t>
  </si>
  <si>
    <t xml:space="preserve">           licence</t>
  </si>
  <si>
    <t xml:space="preserve">           tržby ze zakázek hl. činnosti</t>
  </si>
  <si>
    <t>Tržby za prodané zboží</t>
  </si>
  <si>
    <t>Změna stavu zásob nedokončené výroby</t>
  </si>
  <si>
    <t>Změna stavu zásob polotovarů</t>
  </si>
  <si>
    <t>Změna stavu zvířat</t>
  </si>
  <si>
    <t>Aktivace</t>
  </si>
  <si>
    <t>Aktivace materiálu a zboží</t>
  </si>
  <si>
    <t>Aktivace vnitroorganizačních služeb</t>
  </si>
  <si>
    <t>Aktivace dlouhodobého nehmotného majetku</t>
  </si>
  <si>
    <t>Aktivace dlouhodobého hmotného majetku</t>
  </si>
  <si>
    <t>Ostatní výnosy</t>
  </si>
  <si>
    <t>Kursové zisky</t>
  </si>
  <si>
    <t>Jiné ostatní výnosy</t>
  </si>
  <si>
    <t xml:space="preserve">           nájemné z ploch (bytů i nebytových prostor)</t>
  </si>
  <si>
    <t xml:space="preserve">           nájemné ze zařízení</t>
  </si>
  <si>
    <t xml:space="preserve">           příspěvek na sdruženou činnost</t>
  </si>
  <si>
    <t>Tržby z prodeje dlouhod. nehmot. a hmotného majetku</t>
  </si>
  <si>
    <t>Výnosy z dlouhodobého finančního majetku</t>
  </si>
  <si>
    <t>Tržby z prodeje materiálu</t>
  </si>
  <si>
    <t>Výnosy z krátkodobého finančního majetku</t>
  </si>
  <si>
    <t>Příloha č.1</t>
  </si>
  <si>
    <t>Tržby</t>
  </si>
  <si>
    <t xml:space="preserve">Dotace institucionální celkem </t>
  </si>
  <si>
    <t>Dotace účelové celkem</t>
  </si>
  <si>
    <t>Výnosy celkem</t>
  </si>
  <si>
    <t>Náklady celkem</t>
  </si>
  <si>
    <t>Zdroje RF celkem</t>
  </si>
  <si>
    <t>Použití RF:      v tis.Kč celkem</t>
  </si>
  <si>
    <t>Struktura finančních zdrojů</t>
  </si>
  <si>
    <t>v procentech</t>
  </si>
  <si>
    <t xml:space="preserve">Státní </t>
  </si>
  <si>
    <t>Nestátní</t>
  </si>
  <si>
    <t>Základní: tržby (za výrobky, zboží a služby)</t>
  </si>
  <si>
    <t>Rozbor nákladů</t>
  </si>
  <si>
    <t>Průměrné měsíční náklady (kumulativně od poč.r.)</t>
  </si>
  <si>
    <t>Náklady: osobní</t>
  </si>
  <si>
    <t xml:space="preserve">Osobní náklady na 1 pracovníka                                               </t>
  </si>
  <si>
    <t xml:space="preserve">Věcné náklady na 1 pracovníka                                               </t>
  </si>
  <si>
    <t xml:space="preserve">Celkové náklady na 1 pracovníka                                </t>
  </si>
  <si>
    <t>Energetická náročnost (podíl na celkových nákladech)</t>
  </si>
  <si>
    <t>Náklady na energie na 1 pracovníka</t>
  </si>
  <si>
    <t>Materiálová náročnost (podíl na celkových nákladech)</t>
  </si>
  <si>
    <t>Materiálové náklady na 1 pracovníka</t>
  </si>
  <si>
    <t>Cestovné celkem (podíl na celkových nákladech)</t>
  </si>
  <si>
    <t>Cestovné na 1 pracovníka</t>
  </si>
  <si>
    <t>Hospodářský výsledek</t>
  </si>
  <si>
    <t>Zisk (+);     ztráta (-)      (podíl na celkových nákladech)</t>
  </si>
  <si>
    <t>Stav finančních zdrojů  (k určenému datu)</t>
  </si>
  <si>
    <t>Finanční prostředky ke konci období</t>
  </si>
  <si>
    <t xml:space="preserve">Potenciální provozní zdroje (+) ; platební neschopnost (-) </t>
  </si>
  <si>
    <t>Platební schopnost v měsících (prostředky na provoz)</t>
  </si>
  <si>
    <t>Přírůstek zásob (+) ;  pokles zásob (-)</t>
  </si>
  <si>
    <t>Vypracoval:</t>
  </si>
  <si>
    <t>Razítko a podpis:</t>
  </si>
  <si>
    <t xml:space="preserve">Datum: </t>
  </si>
  <si>
    <t>Telefon:</t>
  </si>
  <si>
    <t>Kontrola použití:</t>
  </si>
  <si>
    <t>Průměrný přepočt.počet pracovníků</t>
  </si>
  <si>
    <t>Zúčtování fondů</t>
  </si>
  <si>
    <t xml:space="preserve">           fond reprodukce majetku</t>
  </si>
  <si>
    <t xml:space="preserve"> v tom: energie </t>
  </si>
  <si>
    <t>Věcné náklady</t>
  </si>
  <si>
    <t>Skutečnost</t>
  </si>
  <si>
    <t>Platby za odepsané pohledávky</t>
  </si>
  <si>
    <t xml:space="preserve">           spotřeba materiálu,ochr.pom. </t>
  </si>
  <si>
    <t xml:space="preserve">             účelové</t>
  </si>
  <si>
    <t>Prodané cenné papíry a podíly</t>
  </si>
  <si>
    <t>Tržby z prodeje cenných papírů a podílů</t>
  </si>
  <si>
    <t>Přijaté prostředky na výzkum a vývoj (zaslané přímo na účet)</t>
  </si>
  <si>
    <t xml:space="preserve">                  v tom: granty GA ČR </t>
  </si>
  <si>
    <t xml:space="preserve">                            ostatní dotace</t>
  </si>
  <si>
    <t xml:space="preserve">               ostatní výnosy</t>
  </si>
  <si>
    <t>Ř.č.</t>
  </si>
  <si>
    <t>Položka</t>
  </si>
  <si>
    <t>výkazu</t>
  </si>
  <si>
    <t>Účtová tř.</t>
  </si>
  <si>
    <t>SÚ, AÚ</t>
  </si>
  <si>
    <t>Náklady VVI celkem</t>
  </si>
  <si>
    <t>A.</t>
  </si>
  <si>
    <t>A.I.</t>
  </si>
  <si>
    <t>A.I.1.</t>
  </si>
  <si>
    <t>A.I.2.</t>
  </si>
  <si>
    <t>A.I.3.</t>
  </si>
  <si>
    <t>A.I.4.</t>
  </si>
  <si>
    <t>A.II.</t>
  </si>
  <si>
    <t>A.II.5.</t>
  </si>
  <si>
    <t>A.II.6.</t>
  </si>
  <si>
    <t>A.II.7.</t>
  </si>
  <si>
    <t xml:space="preserve">           prelimináře</t>
  </si>
  <si>
    <t>A.III.</t>
  </si>
  <si>
    <t>A.III.10.</t>
  </si>
  <si>
    <t>A.III.12.</t>
  </si>
  <si>
    <t xml:space="preserve">           ostatní (§24, odst.2, písm.j, zák.č. 586/1992 Sb.)</t>
  </si>
  <si>
    <t>A.III.13.</t>
  </si>
  <si>
    <t>A.IV.</t>
  </si>
  <si>
    <t>A.IV.14.</t>
  </si>
  <si>
    <t>A.IV.15.</t>
  </si>
  <si>
    <t>A.IV.16.</t>
  </si>
  <si>
    <t>A.V.</t>
  </si>
  <si>
    <t>A.V.18.</t>
  </si>
  <si>
    <t>A.V.17.</t>
  </si>
  <si>
    <t>A.V.19.</t>
  </si>
  <si>
    <t>A.V.20.</t>
  </si>
  <si>
    <t>A.V.21.</t>
  </si>
  <si>
    <t>A.V.22.</t>
  </si>
  <si>
    <t>A.V.23.</t>
  </si>
  <si>
    <t>Odpis nedobytné  pohledávky</t>
  </si>
  <si>
    <t>v tom: spotřeba paliva</t>
  </si>
  <si>
    <t>v tom: voda</t>
  </si>
  <si>
    <t>v tom: opravy a udržování nemovitostí</t>
  </si>
  <si>
    <t>v tom: tuzemské cestovné</t>
  </si>
  <si>
    <t>v tom: stálé nájemné z ploch</t>
  </si>
  <si>
    <t>v tom: mzdy</t>
  </si>
  <si>
    <t>v tom: pojištění zdravotní</t>
  </si>
  <si>
    <t>v tom: příděl do sociálního fondu</t>
  </si>
  <si>
    <t>A.VI.</t>
  </si>
  <si>
    <t>A.VI.25.</t>
  </si>
  <si>
    <t>A.VI.26.</t>
  </si>
  <si>
    <t>A.VI.27.</t>
  </si>
  <si>
    <t>A.VI.28.</t>
  </si>
  <si>
    <t>A.VI.29.</t>
  </si>
  <si>
    <t>A.VI.30.</t>
  </si>
  <si>
    <t>A.VIII.</t>
  </si>
  <si>
    <t>B.</t>
  </si>
  <si>
    <t>Výnosy VVI celkem</t>
  </si>
  <si>
    <t>B.I.</t>
  </si>
  <si>
    <t>B.I.1.</t>
  </si>
  <si>
    <t>v tom: příjmy z prodeje periodických publikací</t>
  </si>
  <si>
    <t>B.I.2.</t>
  </si>
  <si>
    <t>v tom: tržby z ubytování</t>
  </si>
  <si>
    <t>B.I.3.</t>
  </si>
  <si>
    <t>B.IV.</t>
  </si>
  <si>
    <t>B.IV.12.</t>
  </si>
  <si>
    <t>B.IV.13.</t>
  </si>
  <si>
    <t>B.IV.14.</t>
  </si>
  <si>
    <t>B.IV.15.</t>
  </si>
  <si>
    <t>B.IV.16.</t>
  </si>
  <si>
    <t>B.IV.17.</t>
  </si>
  <si>
    <r>
      <t xml:space="preserve">v tom: </t>
    </r>
    <r>
      <rPr>
        <b/>
        <sz val="10"/>
        <rFont val="Arial CE"/>
        <family val="2"/>
        <charset val="238"/>
      </rPr>
      <t>rezervní fond</t>
    </r>
  </si>
  <si>
    <t xml:space="preserve">           fond účelově určených prostředků</t>
  </si>
  <si>
    <t xml:space="preserve">                      účelově určené peněžní dary</t>
  </si>
  <si>
    <t>v tom: výnosy z konferencí</t>
  </si>
  <si>
    <t>B.V.</t>
  </si>
  <si>
    <t>B.V.19.</t>
  </si>
  <si>
    <t>B.V.20.</t>
  </si>
  <si>
    <t>B.V.21.</t>
  </si>
  <si>
    <t>B.V.22.</t>
  </si>
  <si>
    <t>B.V.23.</t>
  </si>
  <si>
    <t>Zúčtování rezerv</t>
  </si>
  <si>
    <t>B.V.24.</t>
  </si>
  <si>
    <t>Zúčtování opravných položek</t>
  </si>
  <si>
    <t>B.VII.</t>
  </si>
  <si>
    <t>Provozní dotace</t>
  </si>
  <si>
    <t>B.V.25.</t>
  </si>
  <si>
    <t>v tom:  institucionální</t>
  </si>
  <si>
    <t>C.</t>
  </si>
  <si>
    <t>D.</t>
  </si>
  <si>
    <t>Výsledek hospodaření po zdanění</t>
  </si>
  <si>
    <t>Výsledek hospodaření před zdaněním</t>
  </si>
  <si>
    <t>Peněžní dary, s výjimkou darů účelově určených</t>
  </si>
  <si>
    <r>
      <t xml:space="preserve">Příděl fin. prostředků ze zisku běžného účet.období po zdanění </t>
    </r>
    <r>
      <rPr>
        <sz val="8"/>
        <rFont val="Arial CE"/>
        <charset val="238"/>
      </rPr>
      <t>(nejméně 5%)</t>
    </r>
  </si>
  <si>
    <t xml:space="preserve">           v tom: peněžní dary</t>
  </si>
  <si>
    <t>Zdroje FRM celkem</t>
  </si>
  <si>
    <t>Účtová tř.,</t>
  </si>
  <si>
    <t>Zdroje FÚUP celkem</t>
  </si>
  <si>
    <t>FRM z odpisů</t>
  </si>
  <si>
    <t xml:space="preserve">FRM ze zisku                 </t>
  </si>
  <si>
    <t>FRM z prostředků rezervního fondu</t>
  </si>
  <si>
    <t xml:space="preserve">                                      v tom: na provoz</t>
  </si>
  <si>
    <t xml:space="preserve">                                                 na investice</t>
  </si>
  <si>
    <t xml:space="preserve">                                          v tom: stavby</t>
  </si>
  <si>
    <t xml:space="preserve">                                                     přístroje</t>
  </si>
  <si>
    <t xml:space="preserve">                                                     údržba a opravy</t>
  </si>
  <si>
    <t xml:space="preserve">           tvorba fondu účelově určených prostředků</t>
  </si>
  <si>
    <t xml:space="preserve">    Přijaté prostředky zaslané přímo na účet</t>
  </si>
  <si>
    <t xml:space="preserve">         v tom:  granty GA ČR</t>
  </si>
  <si>
    <t xml:space="preserve">                     projekty ostatních resortů</t>
  </si>
  <si>
    <t xml:space="preserve">                     ostatní</t>
  </si>
  <si>
    <t xml:space="preserve">Peníze                                                   </t>
  </si>
  <si>
    <t xml:space="preserve">Účty v bance                                          </t>
  </si>
  <si>
    <t xml:space="preserve">Pohledávky ke konci období celkem            </t>
  </si>
  <si>
    <t xml:space="preserve">Závazky ke konci období celkem               </t>
  </si>
  <si>
    <t xml:space="preserve">Zásoby celkem na počátku období            </t>
  </si>
  <si>
    <t xml:space="preserve">Zásoby celkem na konci období               </t>
  </si>
  <si>
    <t xml:space="preserve">Sociální fond na počátku období                  </t>
  </si>
  <si>
    <t xml:space="preserve">Sociální fond ke konci období                     </t>
  </si>
  <si>
    <t xml:space="preserve">FRM na konci období                      </t>
  </si>
  <si>
    <t xml:space="preserve">FRM na počátku období                      </t>
  </si>
  <si>
    <t xml:space="preserve">Fond účelově určených prostř. ke konci období   </t>
  </si>
  <si>
    <t xml:space="preserve">Fond účelově určených prostř. na počátku období  </t>
  </si>
  <si>
    <t xml:space="preserve">Rezervní fond ke konci období        </t>
  </si>
  <si>
    <t xml:space="preserve">        z toho: účet sociálního fondu                       </t>
  </si>
  <si>
    <t>Účelově určené peněžní prostředky ze zahraničí</t>
  </si>
  <si>
    <t>Dodatečné odvody daně z příjmů</t>
  </si>
  <si>
    <t xml:space="preserve">Rezervní fond  na počátku období   </t>
  </si>
  <si>
    <t>Odpisy, prodaný majetek,tvorba rezerv a oprav. položek</t>
  </si>
  <si>
    <r>
      <t xml:space="preserve">                                                     ostatní (</t>
    </r>
    <r>
      <rPr>
        <sz val="8"/>
        <rFont val="Arial CE"/>
        <charset val="238"/>
      </rPr>
      <t>vč.inv.prostředků převáděných do FÚUP)</t>
    </r>
  </si>
  <si>
    <t xml:space="preserve">           nákup drobného hmotného majetku</t>
  </si>
  <si>
    <t xml:space="preserve">            sociální fond</t>
  </si>
  <si>
    <t xml:space="preserve">           nákup drobného nehmotného majetku</t>
  </si>
  <si>
    <t>v tom: odpisy majetku pořízeného z dotace</t>
  </si>
  <si>
    <t xml:space="preserve">           odpisy majetku pořízeného z vlastních zdrojů</t>
  </si>
  <si>
    <t>v tom: zůstatková cena prodaného majetku pořízeného z dotace</t>
  </si>
  <si>
    <t xml:space="preserve">           zůstatková cena prodaného majetku pořízeného  z vlastních zdrojů</t>
  </si>
  <si>
    <t>Zůstatková cena prodaného dlouhodobého nehmot.a hmot. majetku</t>
  </si>
  <si>
    <t xml:space="preserve">           zúčtování poměrné části odpisů majetku pořízeného z dotace</t>
  </si>
  <si>
    <t>Příloha č. 2</t>
  </si>
  <si>
    <t>A.II.8.1.</t>
  </si>
  <si>
    <t>Tech. zhodnocení DNM do limitu D z P</t>
  </si>
  <si>
    <t>A.II.8.2.</t>
  </si>
  <si>
    <t>Tech. zhodnocení DHM do limitu D z P</t>
  </si>
  <si>
    <t>A.V.24.2.</t>
  </si>
  <si>
    <t>Poskytnuté členské příspěvky práv. osobám</t>
  </si>
  <si>
    <t>A.VII.</t>
  </si>
  <si>
    <t xml:space="preserve">Poskytnuté příspěvky </t>
  </si>
  <si>
    <t xml:space="preserve">           v tom: tvorba FÚUP - účelové prostředky  (poskytnuté zřizovatelem)</t>
  </si>
  <si>
    <t xml:space="preserve">                      tvorba FÚUP - prostředky od jiných poskytovatelů</t>
  </si>
  <si>
    <t xml:space="preserve">                      tvorba FÚUP - ostatní</t>
  </si>
  <si>
    <t xml:space="preserve">v tom:  pojištění </t>
  </si>
  <si>
    <t xml:space="preserve">            v tom: pojištění úrazové</t>
  </si>
  <si>
    <t xml:space="preserve">                       pojištění ostatní</t>
  </si>
  <si>
    <t xml:space="preserve">           stočné</t>
  </si>
  <si>
    <t xml:space="preserve">           v tom: účelové (převedené z min. roku - přidělené zřizovatelem)</t>
  </si>
  <si>
    <t xml:space="preserve">                      prostředky od jiných poskytovatelů</t>
  </si>
  <si>
    <t xml:space="preserve">                      účelové prostředky ze zahraničí</t>
  </si>
  <si>
    <t xml:space="preserve">           výkony výpočetní techniky</t>
  </si>
  <si>
    <t xml:space="preserve">           autorské honoráře</t>
  </si>
  <si>
    <t xml:space="preserve">           odstupné</t>
  </si>
  <si>
    <t xml:space="preserve">           ostatní odměny a OON (např. sociální fond)</t>
  </si>
  <si>
    <t>Tržby z prodeje majetku,zúčtování rezerv a oprav. položek</t>
  </si>
  <si>
    <t xml:space="preserve">           účastnické poplatky na konference apod.</t>
  </si>
  <si>
    <t>A.V.24.1.</t>
  </si>
  <si>
    <t xml:space="preserve">                      tvorba FÚUP - institucionální prostředky (poskytnuté zřizovatelem)</t>
  </si>
  <si>
    <t xml:space="preserve">           zůst.cena likvidovaného majetku poříz. z vl. zdrojů</t>
  </si>
  <si>
    <t xml:space="preserve">           zůst.cena likvidovaného majetku poříz. z dotace</t>
  </si>
  <si>
    <t>A.VII.32.</t>
  </si>
  <si>
    <t xml:space="preserve">                      institucionální (převedené z min. roku - přidělené zřizovatelem)</t>
  </si>
  <si>
    <t>B.IV.18.</t>
  </si>
  <si>
    <t xml:space="preserve">                        index </t>
  </si>
  <si>
    <t xml:space="preserve">                        v % z celkových zdrojů</t>
  </si>
  <si>
    <t xml:space="preserve">                             index </t>
  </si>
  <si>
    <t>Použití FÚUP:    v tis.Kč celkem</t>
  </si>
  <si>
    <t xml:space="preserve">                                         v tom: na provoz</t>
  </si>
  <si>
    <t xml:space="preserve">                                                    na investice</t>
  </si>
  <si>
    <t xml:space="preserve">                           v % z celkových zdrojů</t>
  </si>
  <si>
    <t xml:space="preserve">                            index </t>
  </si>
  <si>
    <t xml:space="preserve">                            v % z celkových zdrojů</t>
  </si>
  <si>
    <t>A.III.9.1.</t>
  </si>
  <si>
    <t>A.III.9.2.</t>
  </si>
  <si>
    <t>Náhrady při DNP</t>
  </si>
  <si>
    <t>Náhrady při DNP dle legislativy</t>
  </si>
  <si>
    <t>Náhrady při DNP nad rámec legislativy</t>
  </si>
  <si>
    <t xml:space="preserve">              věcné</t>
  </si>
  <si>
    <t xml:space="preserve">                             projekty ostatních resortů</t>
  </si>
  <si>
    <t xml:space="preserve">                             dotace na GA ČR od příjemců účelové podpory VaV (spolupříjemci)</t>
  </si>
  <si>
    <t xml:space="preserve">                             dotace na proj.ost.resortů od příjemců účel. podpory VaV (spolupříjemci)</t>
  </si>
  <si>
    <t xml:space="preserve">                             ostatní </t>
  </si>
  <si>
    <t xml:space="preserve">           ostatní výnosy</t>
  </si>
  <si>
    <t xml:space="preserve">           příjmy z prodeje - věda</t>
  </si>
  <si>
    <t xml:space="preserve">           tržby za ostatní služby</t>
  </si>
  <si>
    <t>B.VII.29.2.</t>
  </si>
  <si>
    <t>B.VII.29.1.</t>
  </si>
  <si>
    <t xml:space="preserve">                           dotace na činnost </t>
  </si>
  <si>
    <t>FRM z darů určených na pořízení a technické zhodnocení dlouhodob.majetku</t>
  </si>
  <si>
    <t>FRM z prostředků přijatých na sdružení prostř.k pořízení dlouhodob. majetku</t>
  </si>
  <si>
    <r>
      <t xml:space="preserve">Účelově určené peněžní dary </t>
    </r>
    <r>
      <rPr>
        <sz val="8"/>
        <rFont val="Arial CE"/>
        <charset val="238"/>
      </rPr>
      <t>(s výjimkou darů určených na poříz.a tech.zhodn. dlouhodob .majetku)</t>
    </r>
  </si>
  <si>
    <r>
      <t xml:space="preserve">Účelově určené veř. prostředky nepoužité efekt. v rozpoč.roce </t>
    </r>
    <r>
      <rPr>
        <sz val="8"/>
        <rFont val="Arial CE"/>
        <charset val="238"/>
      </rPr>
      <t>(max. 5%na projekt)</t>
    </r>
  </si>
  <si>
    <t>FRM z výnosů z prodeje dlouhodobého majetku</t>
  </si>
  <si>
    <t>Výsledek hospodaření po zdanění   zisk ( + );   ztráta ( - )</t>
  </si>
  <si>
    <t>Příloha č. 3</t>
  </si>
  <si>
    <t xml:space="preserve">           odměna za funkci v radě v. v. i.</t>
  </si>
  <si>
    <t xml:space="preserve">                      ostatní</t>
  </si>
  <si>
    <t xml:space="preserve">            nájemné z ploch</t>
  </si>
  <si>
    <t xml:space="preserve">            běžná údržba (movitostí, nemovitostí)</t>
  </si>
  <si>
    <t xml:space="preserve">            nákladná údržba (skutečně vynaložené prostředky)</t>
  </si>
  <si>
    <t xml:space="preserve">            ostatní věcné náklady celkem </t>
  </si>
  <si>
    <t>FRM z prostř.přijatých na poř. a tech. zhodnocení dlouhodob. majetku celkem</t>
  </si>
  <si>
    <t xml:space="preserve">                                ostatní dotace</t>
  </si>
  <si>
    <t>Ostatní zdroje SR</t>
  </si>
  <si>
    <t>Ostatní zdroje mimo SR (tuzemské a zahraniční)</t>
  </si>
  <si>
    <t xml:space="preserve">               zdroje SR (vč.transférů z různých kapitol SR)</t>
  </si>
  <si>
    <t xml:space="preserve">               ostatní zdroje (tuzemské a zahraniční)</t>
  </si>
  <si>
    <t>Zdroje: badatelská činnost</t>
  </si>
  <si>
    <t>Státní : institucionální</t>
  </si>
  <si>
    <t xml:space="preserve">            účelové</t>
  </si>
  <si>
    <t xml:space="preserve">            z ostatních resortů</t>
  </si>
  <si>
    <t xml:space="preserve">            ostatní činnost</t>
  </si>
  <si>
    <t xml:space="preserve">   Dotace na investice (přidělená rozhodnutím)</t>
  </si>
  <si>
    <t xml:space="preserve">    v tom:  institucionální </t>
  </si>
  <si>
    <t xml:space="preserve">                účelové</t>
  </si>
  <si>
    <t xml:space="preserve">                               dotace na činnost</t>
  </si>
  <si>
    <t xml:space="preserve">           odvody do jiných zemí EU</t>
  </si>
  <si>
    <t xml:space="preserve">           mimořádné náklady</t>
  </si>
  <si>
    <t xml:space="preserve">           mimořádné výnosy</t>
  </si>
  <si>
    <t>Přijaté příspěvky</t>
  </si>
  <si>
    <t>Přijaté členské příspěvky</t>
  </si>
  <si>
    <t>B.VI.</t>
  </si>
  <si>
    <t>B.VI.27</t>
  </si>
  <si>
    <t>B.VI.28</t>
  </si>
  <si>
    <t xml:space="preserve">Pracoviště:     </t>
  </si>
  <si>
    <t xml:space="preserve">                                   z toho: Technologická agentura ČR</t>
  </si>
  <si>
    <t xml:space="preserve">                           z toho: Technologická agentura ČR</t>
  </si>
  <si>
    <t>v Kč</t>
  </si>
  <si>
    <t>Provozní dotace (přidělená rozhodnutím - zřizovatelem)</t>
  </si>
  <si>
    <t xml:space="preserve">                v tom: podpora VO </t>
  </si>
  <si>
    <t>Použití FRM:   celkem</t>
  </si>
  <si>
    <t>NV-SKUT16</t>
  </si>
  <si>
    <t>Náklady a výnosy v. v. i.  za rok 2016</t>
  </si>
  <si>
    <t>za rok 2016</t>
  </si>
  <si>
    <t xml:space="preserve">Výsledky hospodaření  </t>
  </si>
  <si>
    <t>Přírůstek/úbytek RF:  Kč</t>
  </si>
  <si>
    <t>Přírůstek/úbytek FÚUP: Kč</t>
  </si>
  <si>
    <t>Přírůstek/úbytek FRM:   Kč</t>
  </si>
  <si>
    <t xml:space="preserve">Průměrná mzda </t>
  </si>
  <si>
    <t>Tvorba a použití rezerv</t>
  </si>
  <si>
    <t>Tvorba a použití opravných položek</t>
  </si>
  <si>
    <t>A.VII.31.</t>
  </si>
  <si>
    <t>Změna stavu výrobků</t>
  </si>
  <si>
    <t>A.VII.33.</t>
  </si>
  <si>
    <t>A.VII.34.</t>
  </si>
  <si>
    <t>Změny stavu zásob vlastní činnosti</t>
  </si>
  <si>
    <t>A.IX.</t>
  </si>
  <si>
    <t>A.VIII.35.</t>
  </si>
  <si>
    <t>A.VIII.36.</t>
  </si>
  <si>
    <t>A.VIII.37.</t>
  </si>
  <si>
    <t>A.VIII.38.</t>
  </si>
  <si>
    <t>A.IX.39.</t>
  </si>
  <si>
    <t>A.X.</t>
  </si>
  <si>
    <t>A.X.40</t>
  </si>
  <si>
    <t xml:space="preserve">         v tom: neivestiční prostředky</t>
  </si>
  <si>
    <t xml:space="preserve">                    investiční prostředky</t>
  </si>
  <si>
    <t xml:space="preserve">                     v tom: podpora VO</t>
  </si>
  <si>
    <t xml:space="preserve">                               ostatní dotace (EU, EHP/Norsko apod.)</t>
  </si>
  <si>
    <t xml:space="preserve">                           ostatní dotace (EU, EHP/Norsko apod.)</t>
  </si>
  <si>
    <r>
      <t xml:space="preserve">Uveďte výši finančních prostředků na řešení </t>
    </r>
    <r>
      <rPr>
        <b/>
        <sz val="12"/>
        <rFont val="Arial CE"/>
        <charset val="238"/>
      </rPr>
      <t>Operačních programů</t>
    </r>
    <r>
      <rPr>
        <sz val="12"/>
        <rFont val="Arial CE"/>
        <charset val="238"/>
      </rPr>
      <t xml:space="preserve"> (v rámci účtu 6913)</t>
    </r>
  </si>
  <si>
    <t>VVI-NV17</t>
  </si>
  <si>
    <t xml:space="preserve">Rozpočet </t>
  </si>
  <si>
    <t>na rok 2017</t>
  </si>
  <si>
    <t>v tis. Kč</t>
  </si>
  <si>
    <t>Mikrobiologický ústav AV ČR, v.v.i.</t>
  </si>
  <si>
    <t>Náklady a výnosy v. v. i.  za rok 2017 - upravený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</si>
</sst>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7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b/>
      <sz val="13"/>
      <name val="Arial CE"/>
      <charset val="238"/>
    </font>
    <font>
      <sz val="8"/>
      <name val="Arial CE"/>
      <family val="2"/>
      <charset val="238"/>
    </font>
    <font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1E1FF"/>
        <bgColor indexed="13"/>
      </patternFill>
    </fill>
    <fill>
      <patternFill patternType="solid">
        <fgColor rgb="FFD2ECB6"/>
        <bgColor indexed="64"/>
      </patternFill>
    </fill>
  </fills>
  <borders count="8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4" fontId="0" fillId="0" borderId="0" xfId="0" applyNumberFormat="1" applyProtection="1"/>
    <xf numFmtId="2" fontId="0" fillId="0" borderId="0" xfId="0" applyNumberFormat="1" applyProtection="1"/>
    <xf numFmtId="2" fontId="5" fillId="0" borderId="0" xfId="0" applyNumberFormat="1" applyFont="1" applyProtection="1"/>
    <xf numFmtId="2" fontId="4" fillId="0" borderId="1" xfId="0" applyNumberFormat="1" applyFont="1" applyBorder="1" applyAlignment="1" applyProtection="1">
      <alignment horizontal="center"/>
    </xf>
    <xf numFmtId="2" fontId="1" fillId="0" borderId="2" xfId="0" applyNumberFormat="1" applyFont="1" applyBorder="1" applyProtection="1"/>
    <xf numFmtId="2" fontId="0" fillId="0" borderId="2" xfId="0" applyNumberFormat="1" applyBorder="1" applyProtection="1"/>
    <xf numFmtId="2" fontId="10" fillId="0" borderId="2" xfId="0" applyNumberFormat="1" applyFont="1" applyBorder="1" applyProtection="1"/>
    <xf numFmtId="2" fontId="3" fillId="0" borderId="3" xfId="0" applyNumberFormat="1" applyFont="1" applyBorder="1" applyProtection="1"/>
    <xf numFmtId="2" fontId="1" fillId="0" borderId="4" xfId="0" applyNumberFormat="1" applyFont="1" applyBorder="1" applyProtection="1"/>
    <xf numFmtId="2" fontId="2" fillId="0" borderId="4" xfId="0" applyNumberFormat="1" applyFont="1" applyBorder="1" applyProtection="1"/>
    <xf numFmtId="2" fontId="3" fillId="0" borderId="4" xfId="0" applyNumberFormat="1" applyFont="1" applyBorder="1" applyProtection="1"/>
    <xf numFmtId="2" fontId="8" fillId="0" borderId="4" xfId="0" applyNumberFormat="1" applyFont="1" applyBorder="1" applyProtection="1"/>
    <xf numFmtId="2" fontId="9" fillId="0" borderId="4" xfId="0" applyNumberFormat="1" applyFont="1" applyBorder="1" applyProtection="1"/>
    <xf numFmtId="2" fontId="0" fillId="0" borderId="4" xfId="0" applyNumberFormat="1" applyBorder="1" applyProtection="1"/>
    <xf numFmtId="2" fontId="10" fillId="0" borderId="5" xfId="0" applyNumberFormat="1" applyFont="1" applyBorder="1" applyProtection="1"/>
    <xf numFmtId="2" fontId="7" fillId="0" borderId="4" xfId="0" applyNumberFormat="1" applyFont="1" applyBorder="1" applyProtection="1"/>
    <xf numFmtId="2" fontId="10" fillId="0" borderId="4" xfId="0" applyNumberFormat="1" applyFont="1" applyBorder="1" applyProtection="1"/>
    <xf numFmtId="1" fontId="1" fillId="0" borderId="0" xfId="0" applyNumberFormat="1" applyFont="1" applyProtection="1"/>
    <xf numFmtId="1" fontId="0" fillId="0" borderId="0" xfId="0" applyNumberFormat="1" applyProtection="1"/>
    <xf numFmtId="1" fontId="2" fillId="0" borderId="6" xfId="0" applyNumberFormat="1" applyFont="1" applyBorder="1" applyProtection="1"/>
    <xf numFmtId="1" fontId="9" fillId="0" borderId="7" xfId="0" applyNumberFormat="1" applyFont="1" applyBorder="1" applyProtection="1"/>
    <xf numFmtId="1" fontId="2" fillId="0" borderId="7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Protection="1"/>
    <xf numFmtId="1" fontId="0" fillId="0" borderId="8" xfId="0" applyNumberFormat="1" applyBorder="1" applyAlignment="1" applyProtection="1">
      <alignment horizontal="center"/>
    </xf>
    <xf numFmtId="1" fontId="0" fillId="0" borderId="9" xfId="0" applyNumberFormat="1" applyBorder="1" applyAlignment="1" applyProtection="1">
      <alignment horizontal="center"/>
    </xf>
    <xf numFmtId="1" fontId="0" fillId="0" borderId="10" xfId="0" applyNumberFormat="1" applyBorder="1" applyAlignment="1" applyProtection="1">
      <alignment horizontal="center"/>
    </xf>
    <xf numFmtId="1" fontId="0" fillId="0" borderId="11" xfId="0" applyNumberFormat="1" applyBorder="1" applyAlignment="1" applyProtection="1">
      <alignment horizontal="center"/>
    </xf>
    <xf numFmtId="1" fontId="0" fillId="0" borderId="12" xfId="0" applyNumberFormat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1" fontId="0" fillId="0" borderId="13" xfId="0" applyNumberFormat="1" applyBorder="1" applyAlignment="1" applyProtection="1">
      <alignment horizontal="center"/>
    </xf>
    <xf numFmtId="1" fontId="0" fillId="0" borderId="14" xfId="0" applyNumberFormat="1" applyBorder="1" applyAlignment="1" applyProtection="1">
      <alignment horizontal="center"/>
    </xf>
    <xf numFmtId="1" fontId="0" fillId="0" borderId="7" xfId="0" applyNumberFormat="1" applyBorder="1" applyAlignment="1" applyProtection="1">
      <alignment horizontal="center"/>
    </xf>
    <xf numFmtId="1" fontId="0" fillId="0" borderId="6" xfId="0" applyNumberFormat="1" applyBorder="1" applyAlignment="1" applyProtection="1">
      <alignment horizontal="center"/>
    </xf>
    <xf numFmtId="1" fontId="0" fillId="0" borderId="15" xfId="0" applyNumberFormat="1" applyBorder="1" applyAlignment="1" applyProtection="1">
      <alignment horizontal="center"/>
    </xf>
    <xf numFmtId="1" fontId="2" fillId="0" borderId="0" xfId="0" applyNumberFormat="1" applyFont="1" applyFill="1" applyBorder="1" applyProtection="1"/>
    <xf numFmtId="1" fontId="1" fillId="0" borderId="1" xfId="0" applyNumberFormat="1" applyFont="1" applyBorder="1" applyProtection="1"/>
    <xf numFmtId="1" fontId="1" fillId="0" borderId="2" xfId="0" applyNumberFormat="1" applyFont="1" applyBorder="1" applyProtection="1"/>
    <xf numFmtId="1" fontId="10" fillId="0" borderId="5" xfId="0" applyNumberFormat="1" applyFont="1" applyBorder="1" applyAlignment="1" applyProtection="1">
      <alignment horizontal="left"/>
    </xf>
    <xf numFmtId="1" fontId="3" fillId="0" borderId="3" xfId="0" applyNumberFormat="1" applyFont="1" applyBorder="1" applyAlignment="1" applyProtection="1">
      <alignment horizontal="left"/>
    </xf>
    <xf numFmtId="1" fontId="1" fillId="0" borderId="4" xfId="0" applyNumberFormat="1" applyFont="1" applyBorder="1" applyAlignment="1" applyProtection="1">
      <alignment horizontal="left"/>
    </xf>
    <xf numFmtId="1" fontId="0" fillId="0" borderId="4" xfId="0" applyNumberFormat="1" applyBorder="1" applyAlignment="1" applyProtection="1">
      <alignment horizontal="left"/>
    </xf>
    <xf numFmtId="1" fontId="3" fillId="0" borderId="4" xfId="0" applyNumberFormat="1" applyFont="1" applyBorder="1" applyAlignment="1" applyProtection="1">
      <alignment horizontal="left"/>
    </xf>
    <xf numFmtId="1" fontId="9" fillId="0" borderId="4" xfId="0" applyNumberFormat="1" applyFont="1" applyBorder="1" applyAlignment="1" applyProtection="1">
      <alignment horizontal="left"/>
    </xf>
    <xf numFmtId="1" fontId="10" fillId="0" borderId="0" xfId="0" applyNumberFormat="1" applyFont="1" applyBorder="1" applyAlignment="1" applyProtection="1">
      <alignment horizontal="left"/>
    </xf>
    <xf numFmtId="4" fontId="5" fillId="0" borderId="0" xfId="0" applyNumberFormat="1" applyFont="1" applyBorder="1" applyAlignment="1" applyProtection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2" fontId="0" fillId="0" borderId="0" xfId="0" applyNumberFormat="1" applyBorder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2" fontId="1" fillId="0" borderId="1" xfId="0" applyNumberFormat="1" applyFont="1" applyBorder="1" applyProtection="1"/>
    <xf numFmtId="1" fontId="2" fillId="0" borderId="4" xfId="0" applyNumberFormat="1" applyFont="1" applyBorder="1" applyAlignment="1" applyProtection="1">
      <alignment horizontal="left"/>
    </xf>
    <xf numFmtId="2" fontId="1" fillId="0" borderId="0" xfId="0" applyNumberFormat="1" applyFont="1" applyProtection="1"/>
    <xf numFmtId="2" fontId="6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Protection="1">
      <protection locked="0"/>
    </xf>
    <xf numFmtId="1" fontId="10" fillId="0" borderId="16" xfId="0" applyNumberFormat="1" applyFont="1" applyBorder="1" applyAlignment="1" applyProtection="1">
      <alignment horizontal="left"/>
    </xf>
    <xf numFmtId="1" fontId="1" fillId="0" borderId="16" xfId="0" applyNumberFormat="1" applyFont="1" applyBorder="1" applyAlignment="1" applyProtection="1">
      <alignment horizontal="left"/>
    </xf>
    <xf numFmtId="1" fontId="14" fillId="0" borderId="6" xfId="0" applyNumberFormat="1" applyFont="1" applyBorder="1" applyAlignment="1" applyProtection="1">
      <alignment horizontal="center"/>
    </xf>
    <xf numFmtId="2" fontId="1" fillId="0" borderId="5" xfId="0" applyNumberFormat="1" applyFont="1" applyBorder="1" applyAlignment="1" applyProtection="1">
      <alignment horizontal="left"/>
    </xf>
    <xf numFmtId="2" fontId="1" fillId="0" borderId="3" xfId="0" applyNumberFormat="1" applyFont="1" applyBorder="1" applyAlignment="1" applyProtection="1">
      <alignment horizontal="left"/>
    </xf>
    <xf numFmtId="2" fontId="1" fillId="0" borderId="4" xfId="0" applyNumberFormat="1" applyFont="1" applyBorder="1" applyAlignment="1" applyProtection="1">
      <alignment horizontal="left"/>
    </xf>
    <xf numFmtId="2" fontId="6" fillId="0" borderId="16" xfId="0" applyNumberFormat="1" applyFont="1" applyBorder="1" applyAlignment="1" applyProtection="1">
      <alignment horizontal="left"/>
    </xf>
    <xf numFmtId="2" fontId="1" fillId="0" borderId="16" xfId="0" applyNumberFormat="1" applyFont="1" applyBorder="1" applyAlignment="1" applyProtection="1">
      <alignment horizontal="left"/>
    </xf>
    <xf numFmtId="2" fontId="8" fillId="0" borderId="4" xfId="0" applyNumberFormat="1" applyFont="1" applyFill="1" applyBorder="1" applyProtection="1"/>
    <xf numFmtId="2" fontId="2" fillId="0" borderId="4" xfId="0" applyNumberFormat="1" applyFont="1" applyFill="1" applyBorder="1" applyProtection="1"/>
    <xf numFmtId="2" fontId="9" fillId="0" borderId="4" xfId="0" applyNumberFormat="1" applyFont="1" applyFill="1" applyBorder="1" applyProtection="1"/>
    <xf numFmtId="2" fontId="0" fillId="0" borderId="4" xfId="0" applyNumberFormat="1" applyFill="1" applyBorder="1" applyProtection="1"/>
    <xf numFmtId="2" fontId="1" fillId="0" borderId="4" xfId="0" applyNumberFormat="1" applyFont="1" applyFill="1" applyBorder="1" applyProtection="1"/>
    <xf numFmtId="2" fontId="7" fillId="0" borderId="4" xfId="0" applyNumberFormat="1" applyFont="1" applyFill="1" applyBorder="1" applyProtection="1"/>
    <xf numFmtId="2" fontId="10" fillId="0" borderId="16" xfId="0" applyNumberFormat="1" applyFont="1" applyFill="1" applyBorder="1" applyProtection="1"/>
    <xf numFmtId="2" fontId="2" fillId="0" borderId="16" xfId="0" applyNumberFormat="1" applyFont="1" applyFill="1" applyBorder="1" applyProtection="1"/>
    <xf numFmtId="2" fontId="10" fillId="0" borderId="0" xfId="0" applyNumberFormat="1" applyFont="1" applyFill="1" applyBorder="1" applyProtection="1"/>
    <xf numFmtId="2" fontId="3" fillId="0" borderId="4" xfId="0" applyNumberFormat="1" applyFont="1" applyFill="1" applyBorder="1" applyProtection="1"/>
    <xf numFmtId="4" fontId="16" fillId="0" borderId="17" xfId="0" applyNumberFormat="1" applyFont="1" applyBorder="1" applyAlignment="1" applyProtection="1">
      <alignment horizontal="center"/>
    </xf>
    <xf numFmtId="3" fontId="2" fillId="0" borderId="18" xfId="0" applyNumberFormat="1" applyFont="1" applyBorder="1" applyAlignment="1" applyProtection="1">
      <alignment horizontal="center"/>
    </xf>
    <xf numFmtId="3" fontId="2" fillId="0" borderId="9" xfId="0" applyNumberFormat="1" applyFont="1" applyBorder="1" applyAlignment="1" applyProtection="1">
      <alignment horizontal="center"/>
    </xf>
    <xf numFmtId="3" fontId="2" fillId="0" borderId="19" xfId="0" applyNumberFormat="1" applyFont="1" applyBorder="1" applyAlignment="1" applyProtection="1">
      <alignment horizontal="center"/>
    </xf>
    <xf numFmtId="2" fontId="1" fillId="0" borderId="0" xfId="0" applyNumberFormat="1" applyFont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</xf>
    <xf numFmtId="3" fontId="2" fillId="0" borderId="21" xfId="0" applyNumberFormat="1" applyFont="1" applyBorder="1" applyAlignment="1" applyProtection="1">
      <alignment horizontal="center"/>
    </xf>
    <xf numFmtId="4" fontId="1" fillId="0" borderId="22" xfId="0" applyNumberFormat="1" applyFont="1" applyBorder="1" applyAlignment="1" applyProtection="1">
      <alignment horizontal="center"/>
    </xf>
    <xf numFmtId="4" fontId="1" fillId="0" borderId="23" xfId="0" applyNumberFormat="1" applyFont="1" applyBorder="1" applyAlignment="1" applyProtection="1">
      <alignment horizontal="center"/>
    </xf>
    <xf numFmtId="3" fontId="2" fillId="0" borderId="25" xfId="0" applyNumberFormat="1" applyFont="1" applyBorder="1" applyAlignment="1" applyProtection="1">
      <alignment horizontal="center"/>
    </xf>
    <xf numFmtId="3" fontId="2" fillId="0" borderId="11" xfId="0" applyNumberFormat="1" applyFont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</xf>
    <xf numFmtId="2" fontId="4" fillId="0" borderId="4" xfId="0" applyNumberFormat="1" applyFont="1" applyBorder="1" applyProtection="1"/>
    <xf numFmtId="4" fontId="0" fillId="0" borderId="26" xfId="0" applyNumberFormat="1" applyFill="1" applyBorder="1" applyProtection="1">
      <protection locked="0"/>
    </xf>
    <xf numFmtId="4" fontId="0" fillId="0" borderId="27" xfId="0" applyNumberFormat="1" applyFill="1" applyBorder="1" applyProtection="1">
      <protection locked="0"/>
    </xf>
    <xf numFmtId="2" fontId="0" fillId="0" borderId="28" xfId="0" applyNumberFormat="1" applyFill="1" applyBorder="1" applyProtection="1">
      <protection locked="0"/>
    </xf>
    <xf numFmtId="2" fontId="0" fillId="0" borderId="30" xfId="0" applyNumberFormat="1" applyFill="1" applyBorder="1" applyProtection="1">
      <protection locked="0"/>
    </xf>
    <xf numFmtId="2" fontId="0" fillId="0" borderId="29" xfId="0" applyNumberFormat="1" applyFill="1" applyBorder="1" applyProtection="1">
      <protection locked="0"/>
    </xf>
    <xf numFmtId="4" fontId="0" fillId="0" borderId="31" xfId="0" applyNumberForma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left"/>
    </xf>
    <xf numFmtId="2" fontId="0" fillId="0" borderId="0" xfId="0" applyNumberFormat="1" applyFill="1" applyProtection="1">
      <protection locked="0"/>
    </xf>
    <xf numFmtId="1" fontId="2" fillId="0" borderId="4" xfId="0" applyNumberFormat="1" applyFont="1" applyFill="1" applyBorder="1" applyAlignment="1" applyProtection="1">
      <alignment horizontal="left"/>
    </xf>
    <xf numFmtId="1" fontId="0" fillId="0" borderId="4" xfId="0" applyNumberFormat="1" applyFill="1" applyBorder="1" applyAlignment="1" applyProtection="1">
      <alignment horizontal="left"/>
    </xf>
    <xf numFmtId="1" fontId="4" fillId="0" borderId="4" xfId="0" applyNumberFormat="1" applyFont="1" applyFill="1" applyBorder="1" applyAlignment="1" applyProtection="1">
      <alignment horizontal="left"/>
    </xf>
    <xf numFmtId="2" fontId="4" fillId="0" borderId="4" xfId="0" applyNumberFormat="1" applyFont="1" applyFill="1" applyBorder="1" applyProtection="1"/>
    <xf numFmtId="1" fontId="1" fillId="0" borderId="4" xfId="0" applyNumberFormat="1" applyFont="1" applyFill="1" applyBorder="1" applyAlignment="1" applyProtection="1">
      <alignment horizontal="left"/>
    </xf>
    <xf numFmtId="1" fontId="0" fillId="0" borderId="0" xfId="0" applyNumberFormat="1" applyBorder="1" applyProtection="1"/>
    <xf numFmtId="1" fontId="2" fillId="0" borderId="0" xfId="0" applyNumberFormat="1" applyFont="1" applyBorder="1" applyProtection="1"/>
    <xf numFmtId="2" fontId="1" fillId="0" borderId="0" xfId="0" applyNumberFormat="1" applyFont="1" applyBorder="1" applyProtection="1"/>
    <xf numFmtId="2" fontId="1" fillId="0" borderId="0" xfId="0" applyNumberFormat="1" applyFont="1" applyBorder="1" applyAlignment="1" applyProtection="1">
      <alignment horizontal="left"/>
    </xf>
    <xf numFmtId="2" fontId="0" fillId="0" borderId="0" xfId="0" applyNumberFormat="1" applyBorder="1" applyProtection="1"/>
    <xf numFmtId="2" fontId="1" fillId="0" borderId="34" xfId="0" applyNumberFormat="1" applyFont="1" applyBorder="1" applyProtection="1"/>
    <xf numFmtId="1" fontId="15" fillId="0" borderId="1" xfId="0" applyNumberFormat="1" applyFont="1" applyBorder="1" applyProtection="1"/>
    <xf numFmtId="2" fontId="10" fillId="0" borderId="1" xfId="0" applyNumberFormat="1" applyFont="1" applyBorder="1" applyProtection="1"/>
    <xf numFmtId="2" fontId="1" fillId="0" borderId="35" xfId="0" applyNumberFormat="1" applyFont="1" applyBorder="1" applyProtection="1"/>
    <xf numFmtId="1" fontId="15" fillId="0" borderId="2" xfId="0" applyNumberFormat="1" applyFont="1" applyBorder="1" applyProtection="1"/>
    <xf numFmtId="2" fontId="9" fillId="0" borderId="2" xfId="0" applyNumberFormat="1" applyFont="1" applyBorder="1" applyProtection="1"/>
    <xf numFmtId="2" fontId="1" fillId="0" borderId="36" xfId="0" applyNumberFormat="1" applyFont="1" applyBorder="1" applyProtection="1"/>
    <xf numFmtId="1" fontId="0" fillId="0" borderId="4" xfId="0" applyNumberFormat="1" applyBorder="1" applyProtection="1"/>
    <xf numFmtId="2" fontId="1" fillId="0" borderId="37" xfId="0" applyNumberFormat="1" applyFont="1" applyBorder="1" applyProtection="1"/>
    <xf numFmtId="1" fontId="0" fillId="0" borderId="38" xfId="0" applyNumberFormat="1" applyBorder="1" applyProtection="1"/>
    <xf numFmtId="2" fontId="0" fillId="0" borderId="38" xfId="0" applyNumberFormat="1" applyBorder="1" applyProtection="1"/>
    <xf numFmtId="2" fontId="1" fillId="0" borderId="39" xfId="0" applyNumberFormat="1" applyFont="1" applyBorder="1" applyProtection="1"/>
    <xf numFmtId="1" fontId="0" fillId="0" borderId="40" xfId="0" applyNumberFormat="1" applyBorder="1" applyProtection="1"/>
    <xf numFmtId="2" fontId="10" fillId="0" borderId="41" xfId="0" applyNumberFormat="1" applyFont="1" applyBorder="1" applyProtection="1"/>
    <xf numFmtId="2" fontId="10" fillId="0" borderId="40" xfId="0" applyNumberFormat="1" applyFont="1" applyBorder="1" applyProtection="1"/>
    <xf numFmtId="2" fontId="1" fillId="0" borderId="42" xfId="0" applyNumberFormat="1" applyFont="1" applyBorder="1" applyProtection="1"/>
    <xf numFmtId="1" fontId="0" fillId="0" borderId="43" xfId="0" applyNumberFormat="1" applyBorder="1" applyProtection="1"/>
    <xf numFmtId="2" fontId="6" fillId="0" borderId="44" xfId="0" applyNumberFormat="1" applyFont="1" applyFill="1" applyBorder="1" applyProtection="1"/>
    <xf numFmtId="2" fontId="1" fillId="0" borderId="45" xfId="0" applyNumberFormat="1" applyFont="1" applyBorder="1" applyProtection="1"/>
    <xf numFmtId="1" fontId="0" fillId="0" borderId="46" xfId="0" applyNumberFormat="1" applyBorder="1" applyProtection="1"/>
    <xf numFmtId="2" fontId="6" fillId="0" borderId="47" xfId="0" applyNumberFormat="1" applyFont="1" applyFill="1" applyBorder="1" applyProtection="1"/>
    <xf numFmtId="2" fontId="1" fillId="0" borderId="48" xfId="0" applyNumberFormat="1" applyFont="1" applyBorder="1" applyProtection="1"/>
    <xf numFmtId="1" fontId="0" fillId="0" borderId="5" xfId="0" applyNumberFormat="1" applyBorder="1" applyProtection="1"/>
    <xf numFmtId="1" fontId="0" fillId="0" borderId="38" xfId="0" applyNumberFormat="1" applyBorder="1" applyAlignment="1" applyProtection="1">
      <alignment horizontal="left"/>
    </xf>
    <xf numFmtId="1" fontId="1" fillId="0" borderId="38" xfId="0" applyNumberFormat="1" applyFont="1" applyBorder="1" applyAlignment="1" applyProtection="1">
      <alignment horizontal="left"/>
    </xf>
    <xf numFmtId="2" fontId="10" fillId="0" borderId="38" xfId="0" applyNumberFormat="1" applyFont="1" applyBorder="1" applyProtection="1"/>
    <xf numFmtId="2" fontId="6" fillId="0" borderId="53" xfId="0" applyNumberFormat="1" applyFont="1" applyBorder="1" applyProtection="1"/>
    <xf numFmtId="2" fontId="0" fillId="0" borderId="40" xfId="0" applyNumberFormat="1" applyBorder="1" applyProtection="1"/>
    <xf numFmtId="2" fontId="1" fillId="0" borderId="56" xfId="0" applyNumberFormat="1" applyFont="1" applyBorder="1" applyProtection="1"/>
    <xf numFmtId="1" fontId="1" fillId="0" borderId="57" xfId="0" applyNumberFormat="1" applyFont="1" applyBorder="1" applyAlignment="1" applyProtection="1">
      <alignment horizontal="left"/>
    </xf>
    <xf numFmtId="2" fontId="6" fillId="0" borderId="57" xfId="0" applyNumberFormat="1" applyFont="1" applyBorder="1" applyProtection="1"/>
    <xf numFmtId="2" fontId="6" fillId="0" borderId="38" xfId="0" applyNumberFormat="1" applyFont="1" applyBorder="1" applyProtection="1"/>
    <xf numFmtId="2" fontId="2" fillId="0" borderId="38" xfId="0" applyNumberFormat="1" applyFont="1" applyBorder="1" applyProtection="1"/>
    <xf numFmtId="2" fontId="1" fillId="0" borderId="38" xfId="0" applyNumberFormat="1" applyFont="1" applyBorder="1" applyProtection="1"/>
    <xf numFmtId="2" fontId="3" fillId="0" borderId="38" xfId="0" applyNumberFormat="1" applyFont="1" applyBorder="1" applyProtection="1"/>
    <xf numFmtId="2" fontId="9" fillId="0" borderId="38" xfId="0" applyNumberFormat="1" applyFont="1" applyBorder="1" applyProtection="1"/>
    <xf numFmtId="2" fontId="8" fillId="0" borderId="38" xfId="0" applyNumberFormat="1" applyFont="1" applyBorder="1" applyProtection="1"/>
    <xf numFmtId="2" fontId="1" fillId="0" borderId="58" xfId="0" applyNumberFormat="1" applyFont="1" applyBorder="1" applyProtection="1"/>
    <xf numFmtId="1" fontId="1" fillId="0" borderId="59" xfId="0" applyNumberFormat="1" applyFont="1" applyBorder="1" applyAlignment="1" applyProtection="1">
      <alignment horizontal="left"/>
    </xf>
    <xf numFmtId="2" fontId="9" fillId="0" borderId="59" xfId="0" applyNumberFormat="1" applyFont="1" applyBorder="1" applyProtection="1"/>
    <xf numFmtId="2" fontId="1" fillId="0" borderId="60" xfId="0" applyNumberFormat="1" applyFont="1" applyBorder="1" applyProtection="1"/>
    <xf numFmtId="1" fontId="0" fillId="0" borderId="61" xfId="0" applyNumberFormat="1" applyBorder="1" applyProtection="1"/>
    <xf numFmtId="2" fontId="9" fillId="0" borderId="61" xfId="0" applyNumberFormat="1" applyFont="1" applyBorder="1" applyProtection="1"/>
    <xf numFmtId="1" fontId="0" fillId="0" borderId="2" xfId="0" applyNumberFormat="1" applyBorder="1" applyProtection="1"/>
    <xf numFmtId="2" fontId="9" fillId="0" borderId="0" xfId="0" applyNumberFormat="1" applyFont="1" applyBorder="1" applyProtection="1"/>
    <xf numFmtId="2" fontId="1" fillId="0" borderId="62" xfId="0" applyNumberFormat="1" applyFont="1" applyBorder="1" applyProtection="1"/>
    <xf numFmtId="1" fontId="0" fillId="0" borderId="62" xfId="0" applyNumberFormat="1" applyBorder="1" applyProtection="1"/>
    <xf numFmtId="2" fontId="0" fillId="0" borderId="1" xfId="0" applyNumberFormat="1" applyBorder="1" applyProtection="1"/>
    <xf numFmtId="2" fontId="10" fillId="0" borderId="59" xfId="0" applyNumberFormat="1" applyFont="1" applyBorder="1" applyProtection="1"/>
    <xf numFmtId="2" fontId="1" fillId="0" borderId="13" xfId="0" applyNumberFormat="1" applyFont="1" applyBorder="1" applyProtection="1"/>
    <xf numFmtId="1" fontId="0" fillId="0" borderId="13" xfId="0" applyNumberFormat="1" applyBorder="1" applyProtection="1"/>
    <xf numFmtId="1" fontId="0" fillId="0" borderId="63" xfId="0" applyNumberFormat="1" applyBorder="1" applyProtection="1"/>
    <xf numFmtId="1" fontId="0" fillId="0" borderId="64" xfId="0" applyNumberFormat="1" applyBorder="1" applyProtection="1"/>
    <xf numFmtId="2" fontId="1" fillId="0" borderId="63" xfId="0" applyNumberFormat="1" applyFont="1" applyBorder="1" applyProtection="1"/>
    <xf numFmtId="2" fontId="1" fillId="0" borderId="64" xfId="0" applyNumberFormat="1" applyFont="1" applyBorder="1" applyProtection="1"/>
    <xf numFmtId="2" fontId="1" fillId="0" borderId="65" xfId="0" applyNumberFormat="1" applyFont="1" applyBorder="1" applyProtection="1"/>
    <xf numFmtId="1" fontId="0" fillId="0" borderId="65" xfId="0" applyNumberFormat="1" applyBorder="1" applyProtection="1"/>
    <xf numFmtId="2" fontId="0" fillId="0" borderId="66" xfId="0" applyNumberFormat="1" applyBorder="1" applyProtection="1"/>
    <xf numFmtId="2" fontId="9" fillId="0" borderId="13" xfId="0" applyNumberFormat="1" applyFont="1" applyBorder="1" applyProtection="1"/>
    <xf numFmtId="2" fontId="1" fillId="0" borderId="67" xfId="0" applyNumberFormat="1" applyFont="1" applyBorder="1" applyProtection="1"/>
    <xf numFmtId="1" fontId="0" fillId="0" borderId="67" xfId="0" applyNumberFormat="1" applyBorder="1" applyProtection="1"/>
    <xf numFmtId="2" fontId="11" fillId="0" borderId="41" xfId="0" applyNumberFormat="1" applyFont="1" applyBorder="1" applyProtection="1"/>
    <xf numFmtId="2" fontId="11" fillId="0" borderId="59" xfId="0" applyNumberFormat="1" applyFont="1" applyBorder="1" applyProtection="1"/>
    <xf numFmtId="2" fontId="0" fillId="0" borderId="38" xfId="0" applyNumberFormat="1" applyFill="1" applyBorder="1" applyProtection="1"/>
    <xf numFmtId="2" fontId="0" fillId="0" borderId="59" xfId="0" applyNumberFormat="1" applyBorder="1" applyProtection="1"/>
    <xf numFmtId="10" fontId="0" fillId="0" borderId="71" xfId="0" applyNumberFormat="1" applyBorder="1" applyProtection="1"/>
    <xf numFmtId="10" fontId="0" fillId="0" borderId="73" xfId="0" applyNumberFormat="1" applyBorder="1" applyProtection="1"/>
    <xf numFmtId="10" fontId="0" fillId="0" borderId="74" xfId="0" applyNumberFormat="1" applyBorder="1" applyProtection="1"/>
    <xf numFmtId="10" fontId="0" fillId="0" borderId="75" xfId="0" applyNumberFormat="1" applyBorder="1" applyProtection="1"/>
    <xf numFmtId="10" fontId="0" fillId="0" borderId="72" xfId="0" applyNumberFormat="1" applyBorder="1" applyProtection="1"/>
    <xf numFmtId="10" fontId="0" fillId="0" borderId="47" xfId="0" applyNumberFormat="1" applyBorder="1" applyProtection="1"/>
    <xf numFmtId="10" fontId="0" fillId="0" borderId="73" xfId="0" applyNumberFormat="1" applyFill="1" applyBorder="1" applyProtection="1"/>
    <xf numFmtId="10" fontId="0" fillId="0" borderId="74" xfId="0" applyNumberFormat="1" applyFill="1" applyBorder="1" applyProtection="1"/>
    <xf numFmtId="1" fontId="6" fillId="0" borderId="0" xfId="0" applyNumberFormat="1" applyFont="1" applyFill="1" applyAlignment="1" applyProtection="1"/>
    <xf numFmtId="0" fontId="0" fillId="0" borderId="0" xfId="0" applyFill="1" applyAlignment="1" applyProtection="1"/>
    <xf numFmtId="2" fontId="10" fillId="0" borderId="0" xfId="0" applyNumberFormat="1" applyFont="1" applyBorder="1" applyProtection="1"/>
    <xf numFmtId="3" fontId="0" fillId="0" borderId="26" xfId="0" applyNumberFormat="1" applyFill="1" applyBorder="1" applyProtection="1"/>
    <xf numFmtId="3" fontId="0" fillId="0" borderId="27" xfId="0" applyNumberFormat="1" applyFill="1" applyBorder="1" applyProtection="1"/>
    <xf numFmtId="2" fontId="0" fillId="0" borderId="38" xfId="0" applyNumberFormat="1" applyFont="1" applyBorder="1" applyProtection="1"/>
    <xf numFmtId="3" fontId="9" fillId="0" borderId="30" xfId="0" applyNumberFormat="1" applyFont="1" applyBorder="1" applyProtection="1"/>
    <xf numFmtId="3" fontId="0" fillId="0" borderId="26" xfId="0" applyNumberFormat="1" applyBorder="1" applyProtection="1"/>
    <xf numFmtId="3" fontId="0" fillId="0" borderId="27" xfId="0" applyNumberFormat="1" applyBorder="1" applyProtection="1"/>
    <xf numFmtId="3" fontId="9" fillId="0" borderId="49" xfId="0" applyNumberFormat="1" applyFont="1" applyBorder="1" applyProtection="1"/>
    <xf numFmtId="3" fontId="1" fillId="0" borderId="50" xfId="0" applyNumberFormat="1" applyFont="1" applyBorder="1" applyProtection="1"/>
    <xf numFmtId="3" fontId="9" fillId="0" borderId="51" xfId="0" applyNumberFormat="1" applyFont="1" applyBorder="1" applyProtection="1"/>
    <xf numFmtId="3" fontId="9" fillId="0" borderId="52" xfId="0" applyNumberFormat="1" applyFont="1" applyFill="1" applyBorder="1" applyProtection="1"/>
    <xf numFmtId="3" fontId="0" fillId="0" borderId="54" xfId="0" applyNumberFormat="1" applyBorder="1" applyProtection="1"/>
    <xf numFmtId="3" fontId="0" fillId="0" borderId="55" xfId="0" applyNumberFormat="1" applyBorder="1" applyProtection="1"/>
    <xf numFmtId="3" fontId="0" fillId="0" borderId="49" xfId="0" applyNumberFormat="1" applyBorder="1" applyProtection="1"/>
    <xf numFmtId="3" fontId="0" fillId="0" borderId="29" xfId="0" applyNumberFormat="1" applyBorder="1" applyProtection="1"/>
    <xf numFmtId="3" fontId="0" fillId="0" borderId="68" xfId="0" applyNumberFormat="1" applyBorder="1" applyProtection="1"/>
    <xf numFmtId="4" fontId="6" fillId="0" borderId="0" xfId="0" applyNumberFormat="1" applyFont="1" applyAlignment="1" applyProtection="1">
      <alignment horizontal="center"/>
    </xf>
    <xf numFmtId="3" fontId="10" fillId="0" borderId="32" xfId="0" applyNumberFormat="1" applyFont="1" applyBorder="1" applyProtection="1"/>
    <xf numFmtId="3" fontId="3" fillId="0" borderId="24" xfId="0" applyNumberFormat="1" applyFont="1" applyFill="1" applyBorder="1" applyProtection="1"/>
    <xf numFmtId="3" fontId="1" fillId="0" borderId="24" xfId="0" applyNumberFormat="1" applyFont="1" applyFill="1" applyBorder="1" applyProtection="1"/>
    <xf numFmtId="3" fontId="2" fillId="0" borderId="24" xfId="0" applyNumberFormat="1" applyFont="1" applyFill="1" applyBorder="1" applyProtection="1"/>
    <xf numFmtId="3" fontId="4" fillId="0" borderId="24" xfId="0" applyNumberFormat="1" applyFont="1" applyFill="1" applyBorder="1" applyProtection="1"/>
    <xf numFmtId="3" fontId="10" fillId="0" borderId="32" xfId="0" applyNumberFormat="1" applyFont="1" applyFill="1" applyBorder="1" applyProtection="1"/>
    <xf numFmtId="3" fontId="3" fillId="0" borderId="33" xfId="0" applyNumberFormat="1" applyFont="1" applyFill="1" applyBorder="1" applyProtection="1"/>
    <xf numFmtId="3" fontId="8" fillId="0" borderId="24" xfId="0" applyNumberFormat="1" applyFont="1" applyFill="1" applyBorder="1" applyProtection="1"/>
    <xf numFmtId="3" fontId="10" fillId="0" borderId="32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 applyProtection="1">
      <alignment horizontal="right"/>
    </xf>
    <xf numFmtId="3" fontId="9" fillId="0" borderId="20" xfId="0" applyNumberFormat="1" applyFont="1" applyBorder="1" applyAlignment="1" applyProtection="1">
      <alignment horizontal="center"/>
    </xf>
    <xf numFmtId="3" fontId="0" fillId="0" borderId="0" xfId="0" applyNumberFormat="1" applyProtection="1"/>
    <xf numFmtId="3" fontId="0" fillId="0" borderId="28" xfId="0" applyNumberFormat="1" applyFill="1" applyBorder="1" applyProtection="1"/>
    <xf numFmtId="3" fontId="0" fillId="0" borderId="31" xfId="0" applyNumberFormat="1" applyFill="1" applyBorder="1" applyAlignment="1" applyProtection="1">
      <alignment horizontal="center"/>
    </xf>
    <xf numFmtId="3" fontId="0" fillId="0" borderId="0" xfId="0" applyNumberFormat="1" applyFill="1" applyBorder="1" applyProtection="1"/>
    <xf numFmtId="3" fontId="9" fillId="0" borderId="0" xfId="0" applyNumberFormat="1" applyFont="1" applyBorder="1" applyAlignment="1" applyProtection="1">
      <alignment horizontal="center"/>
    </xf>
    <xf numFmtId="3" fontId="9" fillId="0" borderId="28" xfId="0" applyNumberFormat="1" applyFont="1" applyBorder="1" applyAlignment="1" applyProtection="1">
      <alignment horizontal="center"/>
    </xf>
    <xf numFmtId="3" fontId="0" fillId="0" borderId="31" xfId="0" applyNumberFormat="1" applyBorder="1" applyProtection="1"/>
    <xf numFmtId="3" fontId="0" fillId="0" borderId="28" xfId="0" applyNumberFormat="1" applyBorder="1" applyProtection="1"/>
    <xf numFmtId="3" fontId="0" fillId="0" borderId="24" xfId="0" applyNumberFormat="1" applyBorder="1" applyProtection="1"/>
    <xf numFmtId="3" fontId="0" fillId="0" borderId="54" xfId="0" applyNumberFormat="1" applyFill="1" applyBorder="1" applyProtection="1"/>
    <xf numFmtId="3" fontId="9" fillId="0" borderId="54" xfId="0" applyNumberFormat="1" applyFont="1" applyFill="1" applyBorder="1" applyProtection="1"/>
    <xf numFmtId="3" fontId="0" fillId="0" borderId="69" xfId="0" applyNumberFormat="1" applyBorder="1" applyProtection="1"/>
    <xf numFmtId="3" fontId="9" fillId="0" borderId="13" xfId="0" applyNumberFormat="1" applyFont="1" applyFill="1" applyBorder="1" applyProtection="1"/>
    <xf numFmtId="3" fontId="0" fillId="0" borderId="70" xfId="0" applyNumberFormat="1" applyBorder="1" applyProtection="1"/>
    <xf numFmtId="3" fontId="0" fillId="0" borderId="71" xfId="0" applyNumberFormat="1" applyBorder="1" applyAlignment="1" applyProtection="1">
      <alignment horizontal="center"/>
    </xf>
    <xf numFmtId="3" fontId="0" fillId="0" borderId="72" xfId="0" applyNumberFormat="1" applyBorder="1" applyProtection="1"/>
    <xf numFmtId="3" fontId="0" fillId="0" borderId="71" xfId="0" applyNumberFormat="1" applyBorder="1" applyProtection="1"/>
    <xf numFmtId="3" fontId="0" fillId="0" borderId="76" xfId="0" applyNumberFormat="1" applyBorder="1" applyProtection="1"/>
    <xf numFmtId="3" fontId="0" fillId="0" borderId="0" xfId="0" applyNumberFormat="1" applyBorder="1" applyProtection="1"/>
    <xf numFmtId="3" fontId="0" fillId="0" borderId="0" xfId="0" applyNumberFormat="1" applyBorder="1" applyProtection="1">
      <protection locked="0"/>
    </xf>
    <xf numFmtId="3" fontId="0" fillId="0" borderId="0" xfId="0" applyNumberFormat="1" applyProtection="1">
      <protection locked="0"/>
    </xf>
    <xf numFmtId="2" fontId="12" fillId="0" borderId="37" xfId="0" applyNumberFormat="1" applyFont="1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3" fontId="0" fillId="0" borderId="29" xfId="0" applyNumberFormat="1" applyFont="1" applyBorder="1" applyAlignment="1" applyProtection="1">
      <alignment horizontal="center"/>
    </xf>
    <xf numFmtId="2" fontId="0" fillId="0" borderId="29" xfId="0" applyNumberFormat="1" applyFont="1" applyFill="1" applyBorder="1" applyAlignment="1" applyProtection="1">
      <alignment horizontal="center"/>
      <protection locked="0"/>
    </xf>
    <xf numFmtId="3" fontId="2" fillId="2" borderId="24" xfId="0" applyNumberFormat="1" applyFont="1" applyFill="1" applyBorder="1" applyProtection="1">
      <protection locked="0"/>
    </xf>
    <xf numFmtId="3" fontId="1" fillId="2" borderId="24" xfId="0" applyNumberFormat="1" applyFont="1" applyFill="1" applyBorder="1" applyProtection="1">
      <protection locked="0"/>
    </xf>
    <xf numFmtId="3" fontId="8" fillId="2" borderId="24" xfId="0" applyNumberFormat="1" applyFont="1" applyFill="1" applyBorder="1" applyProtection="1">
      <protection locked="0"/>
    </xf>
    <xf numFmtId="3" fontId="3" fillId="2" borderId="24" xfId="0" applyNumberFormat="1" applyFont="1" applyFill="1" applyBorder="1" applyProtection="1">
      <protection locked="0"/>
    </xf>
    <xf numFmtId="3" fontId="9" fillId="2" borderId="24" xfId="0" applyNumberFormat="1" applyFont="1" applyFill="1" applyBorder="1" applyProtection="1">
      <protection locked="0"/>
    </xf>
    <xf numFmtId="3" fontId="2" fillId="2" borderId="24" xfId="0" applyNumberFormat="1" applyFont="1" applyFill="1" applyBorder="1" applyProtection="1"/>
    <xf numFmtId="3" fontId="10" fillId="2" borderId="32" xfId="0" applyNumberFormat="1" applyFont="1" applyFill="1" applyBorder="1" applyAlignment="1" applyProtection="1">
      <alignment horizontal="right"/>
      <protection locked="0"/>
    </xf>
    <xf numFmtId="3" fontId="0" fillId="3" borderId="27" xfId="0" applyNumberFormat="1" applyFill="1" applyBorder="1" applyProtection="1"/>
    <xf numFmtId="3" fontId="0" fillId="3" borderId="26" xfId="0" applyNumberFormat="1" applyFill="1" applyBorder="1" applyProtection="1"/>
    <xf numFmtId="3" fontId="0" fillId="3" borderId="69" xfId="0" applyNumberFormat="1" applyFill="1" applyBorder="1" applyProtection="1"/>
    <xf numFmtId="3" fontId="10" fillId="4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49" fontId="18" fillId="2" borderId="0" xfId="0" applyNumberFormat="1" applyFont="1" applyFill="1" applyAlignment="1" applyProtection="1">
      <protection locked="0"/>
    </xf>
    <xf numFmtId="14" fontId="0" fillId="2" borderId="0" xfId="0" applyNumberFormat="1" applyFill="1" applyBorder="1" applyAlignment="1" applyProtection="1">
      <alignment horizontal="left"/>
      <protection locked="0"/>
    </xf>
    <xf numFmtId="0" fontId="0" fillId="2" borderId="0" xfId="0" applyNumberFormat="1" applyFill="1" applyAlignment="1" applyProtection="1">
      <alignment horizontal="left"/>
      <protection locked="0"/>
    </xf>
    <xf numFmtId="1" fontId="0" fillId="2" borderId="0" xfId="0" applyNumberForma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2" fontId="17" fillId="0" borderId="37" xfId="0" applyNumberFormat="1" applyFont="1" applyBorder="1" applyAlignment="1" applyProtection="1">
      <alignment horizontal="center"/>
    </xf>
    <xf numFmtId="2" fontId="17" fillId="0" borderId="38" xfId="0" applyNumberFormat="1" applyFont="1" applyBorder="1" applyAlignment="1" applyProtection="1">
      <alignment horizontal="center"/>
    </xf>
    <xf numFmtId="4" fontId="17" fillId="0" borderId="37" xfId="0" applyNumberFormat="1" applyFont="1" applyBorder="1" applyAlignment="1" applyProtection="1">
      <alignment horizontal="center"/>
    </xf>
    <xf numFmtId="4" fontId="17" fillId="0" borderId="38" xfId="0" applyNumberFormat="1" applyFont="1" applyBorder="1" applyAlignment="1" applyProtection="1">
      <alignment horizontal="center"/>
    </xf>
    <xf numFmtId="2" fontId="18" fillId="4" borderId="77" xfId="0" applyNumberFormat="1" applyFont="1" applyFill="1" applyBorder="1" applyAlignment="1" applyProtection="1">
      <alignment horizontal="center" vertical="center"/>
    </xf>
    <xf numFmtId="0" fontId="0" fillId="4" borderId="78" xfId="0" applyFill="1" applyBorder="1" applyAlignment="1">
      <alignment vertical="center"/>
    </xf>
    <xf numFmtId="0" fontId="0" fillId="4" borderId="79" xfId="0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2ECB6"/>
      <color rgb="FFFFFFCC"/>
      <color rgb="FFE1E1FF"/>
      <color rgb="FFDDDD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3"/>
  <sheetViews>
    <sheetView zoomScale="110" zoomScaleNormal="110" workbookViewId="0">
      <selection sqref="A1:E5"/>
    </sheetView>
  </sheetViews>
  <sheetFormatPr defaultColWidth="9.140625" defaultRowHeight="12.75" x14ac:dyDescent="0.2"/>
  <cols>
    <col min="1" max="1" width="4.7109375" style="48" customWidth="1"/>
    <col min="2" max="2" width="9.140625" style="56" customWidth="1"/>
    <col min="3" max="3" width="9.28515625" style="48" customWidth="1"/>
    <col min="4" max="4" width="70.7109375" style="47" customWidth="1"/>
    <col min="5" max="5" width="20.28515625" style="49" customWidth="1"/>
    <col min="6" max="6" width="15.7109375" style="47" customWidth="1"/>
    <col min="7" max="7" width="12.7109375" style="47" customWidth="1"/>
    <col min="8" max="16384" width="9.140625" style="47"/>
  </cols>
  <sheetData>
    <row r="1" spans="1:5" ht="23.25" customHeight="1" thickTop="1" thickBot="1" x14ac:dyDescent="0.3">
      <c r="A1" s="18" t="s">
        <v>0</v>
      </c>
      <c r="B1" s="54"/>
      <c r="C1" s="19"/>
      <c r="D1" s="2"/>
      <c r="E1" s="75" t="s">
        <v>360</v>
      </c>
    </row>
    <row r="2" spans="1:5" ht="21.75" customHeight="1" thickTop="1" x14ac:dyDescent="0.25">
      <c r="A2" s="18"/>
      <c r="B2" s="54"/>
      <c r="C2" s="19"/>
      <c r="D2" s="2"/>
      <c r="E2" s="46"/>
    </row>
    <row r="3" spans="1:5" ht="18" x14ac:dyDescent="0.25">
      <c r="A3" s="3" t="s">
        <v>361</v>
      </c>
      <c r="B3" s="3"/>
      <c r="C3" s="19"/>
      <c r="D3" s="3"/>
      <c r="E3" s="1"/>
    </row>
    <row r="4" spans="1:5" ht="18" customHeight="1" x14ac:dyDescent="0.2">
      <c r="A4" s="19"/>
      <c r="B4" s="54"/>
      <c r="C4" s="19"/>
      <c r="D4" s="2"/>
      <c r="E4" s="1"/>
    </row>
    <row r="5" spans="1:5" ht="15.75" x14ac:dyDescent="0.25">
      <c r="A5" s="181" t="s">
        <v>353</v>
      </c>
      <c r="B5" s="182"/>
      <c r="C5" s="248"/>
      <c r="D5" s="248"/>
    </row>
    <row r="6" spans="1:5" ht="25.15" customHeight="1" thickBot="1" x14ac:dyDescent="0.3">
      <c r="A6" s="19"/>
      <c r="B6" s="54"/>
      <c r="C6" s="19"/>
      <c r="D6" s="2"/>
      <c r="E6" s="199" t="s">
        <v>356</v>
      </c>
    </row>
    <row r="7" spans="1:5" ht="15" x14ac:dyDescent="0.25">
      <c r="A7" s="20"/>
      <c r="B7" s="52" t="s">
        <v>127</v>
      </c>
      <c r="C7" s="37" t="s">
        <v>129</v>
      </c>
      <c r="D7" s="4" t="s">
        <v>1</v>
      </c>
      <c r="E7" s="84" t="s">
        <v>116</v>
      </c>
    </row>
    <row r="8" spans="1:5" ht="16.149999999999999" customHeight="1" thickBot="1" x14ac:dyDescent="0.25">
      <c r="A8" s="21" t="s">
        <v>126</v>
      </c>
      <c r="B8" s="5" t="s">
        <v>128</v>
      </c>
      <c r="C8" s="38" t="s">
        <v>130</v>
      </c>
      <c r="D8" s="6"/>
      <c r="E8" s="85" t="s">
        <v>362</v>
      </c>
    </row>
    <row r="9" spans="1:5" ht="16.149999999999999" customHeight="1" thickBot="1" x14ac:dyDescent="0.3">
      <c r="A9" s="22">
        <v>1</v>
      </c>
      <c r="B9" s="60" t="s">
        <v>132</v>
      </c>
      <c r="C9" s="39">
        <v>5</v>
      </c>
      <c r="D9" s="7" t="s">
        <v>131</v>
      </c>
      <c r="E9" s="200">
        <f>SUM(E10,E24,E43,E62,E66,E86,E99,E104,E109,E111)</f>
        <v>232752</v>
      </c>
    </row>
    <row r="10" spans="1:5" ht="16.149999999999999" customHeight="1" x14ac:dyDescent="0.25">
      <c r="A10" s="76">
        <v>2</v>
      </c>
      <c r="B10" s="61" t="s">
        <v>133</v>
      </c>
      <c r="C10" s="40">
        <v>50</v>
      </c>
      <c r="D10" s="8" t="s">
        <v>3</v>
      </c>
      <c r="E10" s="201">
        <f>SUM(E23,E19,E18,E11)</f>
        <v>33050</v>
      </c>
    </row>
    <row r="11" spans="1:5" ht="16.149999999999999" customHeight="1" x14ac:dyDescent="0.2">
      <c r="A11" s="77">
        <v>3</v>
      </c>
      <c r="B11" s="62" t="s">
        <v>134</v>
      </c>
      <c r="C11" s="41">
        <v>501</v>
      </c>
      <c r="D11" s="9" t="s">
        <v>4</v>
      </c>
      <c r="E11" s="202">
        <f>SUM(E12:E17)</f>
        <v>15950</v>
      </c>
    </row>
    <row r="12" spans="1:5" ht="16.149999999999999" customHeight="1" x14ac:dyDescent="0.2">
      <c r="A12" s="77">
        <v>4</v>
      </c>
      <c r="B12" s="62"/>
      <c r="C12" s="42">
        <v>5011</v>
      </c>
      <c r="D12" s="10" t="s">
        <v>161</v>
      </c>
      <c r="E12" s="236">
        <v>350</v>
      </c>
    </row>
    <row r="13" spans="1:5" ht="16.149999999999999" customHeight="1" x14ac:dyDescent="0.2">
      <c r="A13" s="77">
        <v>5</v>
      </c>
      <c r="B13" s="62"/>
      <c r="C13" s="42">
        <v>5012</v>
      </c>
      <c r="D13" s="10" t="s">
        <v>5</v>
      </c>
      <c r="E13" s="236">
        <v>280</v>
      </c>
    </row>
    <row r="14" spans="1:5" ht="16.149999999999999" customHeight="1" x14ac:dyDescent="0.2">
      <c r="A14" s="77">
        <v>6</v>
      </c>
      <c r="B14" s="62"/>
      <c r="C14" s="42">
        <v>5013</v>
      </c>
      <c r="D14" s="10" t="s">
        <v>118</v>
      </c>
      <c r="E14" s="236">
        <v>11320</v>
      </c>
    </row>
    <row r="15" spans="1:5" ht="16.149999999999999" customHeight="1" x14ac:dyDescent="0.2">
      <c r="A15" s="77">
        <v>7</v>
      </c>
      <c r="B15" s="62"/>
      <c r="C15" s="42">
        <v>5014</v>
      </c>
      <c r="D15" s="10" t="s">
        <v>251</v>
      </c>
      <c r="E15" s="236"/>
    </row>
    <row r="16" spans="1:5" ht="16.149999999999999" customHeight="1" x14ac:dyDescent="0.2">
      <c r="A16" s="77">
        <v>8</v>
      </c>
      <c r="B16" s="62"/>
      <c r="C16" s="42">
        <v>5015</v>
      </c>
      <c r="D16" s="10" t="s">
        <v>6</v>
      </c>
      <c r="E16" s="236">
        <v>4000</v>
      </c>
    </row>
    <row r="17" spans="1:5" ht="16.149999999999999" customHeight="1" x14ac:dyDescent="0.2">
      <c r="A17" s="77">
        <v>9</v>
      </c>
      <c r="B17" s="62"/>
      <c r="C17" s="42">
        <v>5018</v>
      </c>
      <c r="D17" s="10" t="s">
        <v>7</v>
      </c>
      <c r="E17" s="236"/>
    </row>
    <row r="18" spans="1:5" ht="16.149999999999999" customHeight="1" x14ac:dyDescent="0.2">
      <c r="A18" s="77">
        <v>10</v>
      </c>
      <c r="B18" s="62" t="s">
        <v>135</v>
      </c>
      <c r="C18" s="41">
        <v>502</v>
      </c>
      <c r="D18" s="9" t="s">
        <v>8</v>
      </c>
      <c r="E18" s="237">
        <v>8600</v>
      </c>
    </row>
    <row r="19" spans="1:5" ht="16.149999999999999" customHeight="1" x14ac:dyDescent="0.2">
      <c r="A19" s="77">
        <v>11</v>
      </c>
      <c r="B19" s="62" t="s">
        <v>136</v>
      </c>
      <c r="C19" s="41">
        <v>503</v>
      </c>
      <c r="D19" s="9" t="s">
        <v>9</v>
      </c>
      <c r="E19" s="202">
        <f>SUM(E20:E22)</f>
        <v>8500</v>
      </c>
    </row>
    <row r="20" spans="1:5" ht="16.149999999999999" customHeight="1" x14ac:dyDescent="0.2">
      <c r="A20" s="77">
        <v>12</v>
      </c>
      <c r="B20" s="62"/>
      <c r="C20" s="53">
        <v>5031</v>
      </c>
      <c r="D20" s="10" t="s">
        <v>162</v>
      </c>
      <c r="E20" s="236">
        <v>1200</v>
      </c>
    </row>
    <row r="21" spans="1:5" ht="16.149999999999999" customHeight="1" x14ac:dyDescent="0.2">
      <c r="A21" s="77">
        <v>13</v>
      </c>
      <c r="B21" s="62"/>
      <c r="C21" s="53">
        <v>5032</v>
      </c>
      <c r="D21" s="10" t="s">
        <v>10</v>
      </c>
      <c r="E21" s="236">
        <v>5450</v>
      </c>
    </row>
    <row r="22" spans="1:5" ht="16.149999999999999" customHeight="1" x14ac:dyDescent="0.2">
      <c r="A22" s="77">
        <v>14</v>
      </c>
      <c r="B22" s="62"/>
      <c r="C22" s="53">
        <v>5033</v>
      </c>
      <c r="D22" s="10" t="s">
        <v>11</v>
      </c>
      <c r="E22" s="236">
        <v>1850</v>
      </c>
    </row>
    <row r="23" spans="1:5" ht="16.149999999999999" customHeight="1" x14ac:dyDescent="0.2">
      <c r="A23" s="77">
        <v>15</v>
      </c>
      <c r="B23" s="62" t="s">
        <v>137</v>
      </c>
      <c r="C23" s="41">
        <v>504</v>
      </c>
      <c r="D23" s="9" t="s">
        <v>12</v>
      </c>
      <c r="E23" s="237"/>
    </row>
    <row r="24" spans="1:5" ht="16.149999999999999" customHeight="1" x14ac:dyDescent="0.25">
      <c r="A24" s="77">
        <v>16</v>
      </c>
      <c r="B24" s="62" t="s">
        <v>138</v>
      </c>
      <c r="C24" s="43">
        <v>51</v>
      </c>
      <c r="D24" s="11" t="s">
        <v>13</v>
      </c>
      <c r="E24" s="201">
        <f>SUM(E25,E28,E31,E32,E33)</f>
        <v>31712</v>
      </c>
    </row>
    <row r="25" spans="1:5" ht="16.149999999999999" customHeight="1" x14ac:dyDescent="0.2">
      <c r="A25" s="77">
        <v>17</v>
      </c>
      <c r="B25" s="62" t="s">
        <v>139</v>
      </c>
      <c r="C25" s="41">
        <v>511</v>
      </c>
      <c r="D25" s="9" t="s">
        <v>14</v>
      </c>
      <c r="E25" s="202">
        <f>SUM(E26:E27)</f>
        <v>21392</v>
      </c>
    </row>
    <row r="26" spans="1:5" ht="16.149999999999999" customHeight="1" x14ac:dyDescent="0.2">
      <c r="A26" s="77">
        <v>18</v>
      </c>
      <c r="B26" s="62"/>
      <c r="C26" s="42">
        <v>5111</v>
      </c>
      <c r="D26" s="10" t="s">
        <v>163</v>
      </c>
      <c r="E26" s="236">
        <v>13223</v>
      </c>
    </row>
    <row r="27" spans="1:5" ht="16.149999999999999" customHeight="1" x14ac:dyDescent="0.2">
      <c r="A27" s="77">
        <v>19</v>
      </c>
      <c r="B27" s="62"/>
      <c r="C27" s="42">
        <v>5112</v>
      </c>
      <c r="D27" s="10" t="s">
        <v>15</v>
      </c>
      <c r="E27" s="236">
        <v>8169</v>
      </c>
    </row>
    <row r="28" spans="1:5" ht="16.149999999999999" customHeight="1" x14ac:dyDescent="0.2">
      <c r="A28" s="77">
        <v>20</v>
      </c>
      <c r="B28" s="62" t="s">
        <v>140</v>
      </c>
      <c r="C28" s="41">
        <v>512</v>
      </c>
      <c r="D28" s="9" t="s">
        <v>16</v>
      </c>
      <c r="E28" s="202">
        <f>SUM(E29:E30)</f>
        <v>0</v>
      </c>
    </row>
    <row r="29" spans="1:5" ht="16.149999999999999" customHeight="1" x14ac:dyDescent="0.2">
      <c r="A29" s="77">
        <v>21</v>
      </c>
      <c r="B29" s="62"/>
      <c r="C29" s="53">
        <v>5121</v>
      </c>
      <c r="D29" s="10" t="s">
        <v>164</v>
      </c>
      <c r="E29" s="236"/>
    </row>
    <row r="30" spans="1:5" ht="16.149999999999999" customHeight="1" x14ac:dyDescent="0.2">
      <c r="A30" s="77">
        <v>22</v>
      </c>
      <c r="B30" s="62"/>
      <c r="C30" s="53">
        <v>5122</v>
      </c>
      <c r="D30" s="10" t="s">
        <v>17</v>
      </c>
      <c r="E30" s="236"/>
    </row>
    <row r="31" spans="1:5" ht="16.149999999999999" customHeight="1" x14ac:dyDescent="0.2">
      <c r="A31" s="77">
        <v>23</v>
      </c>
      <c r="B31" s="62" t="s">
        <v>141</v>
      </c>
      <c r="C31" s="41">
        <v>513</v>
      </c>
      <c r="D31" s="9" t="s">
        <v>18</v>
      </c>
      <c r="E31" s="237">
        <v>50</v>
      </c>
    </row>
    <row r="32" spans="1:5" ht="16.149999999999999" customHeight="1" x14ac:dyDescent="0.2">
      <c r="A32" s="77">
        <v>24</v>
      </c>
      <c r="B32" s="62" t="s">
        <v>261</v>
      </c>
      <c r="C32" s="41">
        <v>514</v>
      </c>
      <c r="D32" s="9" t="s">
        <v>262</v>
      </c>
      <c r="E32" s="237"/>
    </row>
    <row r="33" spans="1:5" ht="16.149999999999999" customHeight="1" x14ac:dyDescent="0.2">
      <c r="A33" s="77">
        <v>25</v>
      </c>
      <c r="B33" s="62" t="s">
        <v>263</v>
      </c>
      <c r="C33" s="41">
        <v>518</v>
      </c>
      <c r="D33" s="9" t="s">
        <v>19</v>
      </c>
      <c r="E33" s="202">
        <f>SUM(E34:E42)</f>
        <v>10270</v>
      </c>
    </row>
    <row r="34" spans="1:5" ht="16.149999999999999" customHeight="1" x14ac:dyDescent="0.2">
      <c r="A34" s="77">
        <v>26</v>
      </c>
      <c r="B34" s="62"/>
      <c r="C34" s="53">
        <v>5181</v>
      </c>
      <c r="D34" s="10" t="s">
        <v>165</v>
      </c>
      <c r="E34" s="236">
        <v>70</v>
      </c>
    </row>
    <row r="35" spans="1:5" ht="16.149999999999999" customHeight="1" x14ac:dyDescent="0.2">
      <c r="A35" s="77">
        <v>27</v>
      </c>
      <c r="B35" s="62"/>
      <c r="C35" s="53">
        <v>5182</v>
      </c>
      <c r="D35" s="12" t="s">
        <v>20</v>
      </c>
      <c r="E35" s="238">
        <v>690</v>
      </c>
    </row>
    <row r="36" spans="1:5" ht="16.149999999999999" customHeight="1" x14ac:dyDescent="0.2">
      <c r="A36" s="77">
        <v>28</v>
      </c>
      <c r="B36" s="62"/>
      <c r="C36" s="53">
        <v>5183</v>
      </c>
      <c r="D36" s="12" t="s">
        <v>21</v>
      </c>
      <c r="E36" s="238"/>
    </row>
    <row r="37" spans="1:5" ht="16.149999999999999" customHeight="1" x14ac:dyDescent="0.2">
      <c r="A37" s="77">
        <v>29</v>
      </c>
      <c r="B37" s="62"/>
      <c r="C37" s="53">
        <v>5184</v>
      </c>
      <c r="D37" s="65" t="s">
        <v>142</v>
      </c>
      <c r="E37" s="238"/>
    </row>
    <row r="38" spans="1:5" ht="16.149999999999999" customHeight="1" x14ac:dyDescent="0.2">
      <c r="A38" s="77">
        <v>30</v>
      </c>
      <c r="B38" s="62"/>
      <c r="C38" s="53">
        <v>5185</v>
      </c>
      <c r="D38" s="12" t="s">
        <v>284</v>
      </c>
      <c r="E38" s="238"/>
    </row>
    <row r="39" spans="1:5" ht="16.149999999999999" customHeight="1" x14ac:dyDescent="0.2">
      <c r="A39" s="77">
        <v>31</v>
      </c>
      <c r="B39" s="62"/>
      <c r="C39" s="53">
        <v>5186</v>
      </c>
      <c r="D39" s="10" t="s">
        <v>275</v>
      </c>
      <c r="E39" s="236">
        <v>840</v>
      </c>
    </row>
    <row r="40" spans="1:5" ht="16.149999999999999" customHeight="1" x14ac:dyDescent="0.2">
      <c r="A40" s="77">
        <v>32</v>
      </c>
      <c r="B40" s="62"/>
      <c r="C40" s="53">
        <v>5187</v>
      </c>
      <c r="D40" s="10" t="s">
        <v>279</v>
      </c>
      <c r="E40" s="236"/>
    </row>
    <row r="41" spans="1:5" ht="16.149999999999999" customHeight="1" x14ac:dyDescent="0.2">
      <c r="A41" s="77">
        <v>33</v>
      </c>
      <c r="B41" s="62"/>
      <c r="C41" s="53">
        <v>5188</v>
      </c>
      <c r="D41" s="10" t="s">
        <v>253</v>
      </c>
      <c r="E41" s="236"/>
    </row>
    <row r="42" spans="1:5" ht="16.149999999999999" customHeight="1" x14ac:dyDescent="0.2">
      <c r="A42" s="77">
        <v>34</v>
      </c>
      <c r="B42" s="62"/>
      <c r="C42" s="53">
        <v>5189</v>
      </c>
      <c r="D42" s="12" t="s">
        <v>22</v>
      </c>
      <c r="E42" s="238">
        <v>8670</v>
      </c>
    </row>
    <row r="43" spans="1:5" ht="16.149999999999999" customHeight="1" x14ac:dyDescent="0.25">
      <c r="A43" s="77">
        <v>35</v>
      </c>
      <c r="B43" s="62" t="s">
        <v>143</v>
      </c>
      <c r="C43" s="43">
        <v>52</v>
      </c>
      <c r="D43" s="11" t="s">
        <v>23</v>
      </c>
      <c r="E43" s="201">
        <f>SUM(E44,E51,E54,E58,E61)</f>
        <v>162095</v>
      </c>
    </row>
    <row r="44" spans="1:5" ht="16.149999999999999" customHeight="1" x14ac:dyDescent="0.2">
      <c r="A44" s="77">
        <v>36</v>
      </c>
      <c r="B44" s="62" t="s">
        <v>301</v>
      </c>
      <c r="C44" s="41">
        <v>521</v>
      </c>
      <c r="D44" s="13" t="s">
        <v>24</v>
      </c>
      <c r="E44" s="202">
        <f>SUM(E45:E50)</f>
        <v>115112</v>
      </c>
    </row>
    <row r="45" spans="1:5" ht="16.149999999999999" customHeight="1" x14ac:dyDescent="0.2">
      <c r="A45" s="77">
        <v>37</v>
      </c>
      <c r="B45" s="62"/>
      <c r="C45" s="42">
        <v>5211</v>
      </c>
      <c r="D45" s="10" t="s">
        <v>166</v>
      </c>
      <c r="E45" s="236">
        <v>114122</v>
      </c>
    </row>
    <row r="46" spans="1:5" ht="16.149999999999999" customHeight="1" x14ac:dyDescent="0.2">
      <c r="A46" s="77">
        <v>38</v>
      </c>
      <c r="B46" s="62"/>
      <c r="C46" s="42">
        <v>5212</v>
      </c>
      <c r="D46" s="10" t="s">
        <v>25</v>
      </c>
      <c r="E46" s="236">
        <v>800</v>
      </c>
    </row>
    <row r="47" spans="1:5" ht="16.149999999999999" customHeight="1" x14ac:dyDescent="0.2">
      <c r="A47" s="77">
        <v>39</v>
      </c>
      <c r="B47" s="62"/>
      <c r="C47" s="42">
        <v>5213</v>
      </c>
      <c r="D47" s="12" t="s">
        <v>280</v>
      </c>
      <c r="E47" s="238"/>
    </row>
    <row r="48" spans="1:5" ht="16.149999999999999" customHeight="1" x14ac:dyDescent="0.2">
      <c r="A48" s="77">
        <v>40</v>
      </c>
      <c r="B48" s="62"/>
      <c r="C48" s="42">
        <v>5214</v>
      </c>
      <c r="D48" s="10" t="s">
        <v>281</v>
      </c>
      <c r="E48" s="236"/>
    </row>
    <row r="49" spans="1:6" ht="16.149999999999999" customHeight="1" x14ac:dyDescent="0.2">
      <c r="A49" s="77">
        <v>41</v>
      </c>
      <c r="B49" s="62"/>
      <c r="C49" s="42">
        <v>5215</v>
      </c>
      <c r="D49" s="10" t="s">
        <v>282</v>
      </c>
      <c r="E49" s="236"/>
    </row>
    <row r="50" spans="1:6" ht="16.149999999999999" customHeight="1" x14ac:dyDescent="0.2">
      <c r="A50" s="77">
        <v>42</v>
      </c>
      <c r="B50" s="62"/>
      <c r="C50" s="42">
        <v>5216</v>
      </c>
      <c r="D50" s="10" t="s">
        <v>324</v>
      </c>
      <c r="E50" s="236">
        <v>190</v>
      </c>
    </row>
    <row r="51" spans="1:6" ht="16.149999999999999" customHeight="1" x14ac:dyDescent="0.2">
      <c r="A51" s="77">
        <v>43</v>
      </c>
      <c r="B51" s="62" t="s">
        <v>302</v>
      </c>
      <c r="C51" s="42">
        <v>523</v>
      </c>
      <c r="D51" s="9" t="s">
        <v>303</v>
      </c>
      <c r="E51" s="202">
        <f>SUM(E52,E53)</f>
        <v>300</v>
      </c>
    </row>
    <row r="52" spans="1:6" ht="16.149999999999999" customHeight="1" x14ac:dyDescent="0.2">
      <c r="A52" s="77">
        <v>44</v>
      </c>
      <c r="B52" s="62"/>
      <c r="C52" s="42">
        <v>5231</v>
      </c>
      <c r="D52" s="10" t="s">
        <v>304</v>
      </c>
      <c r="E52" s="238">
        <v>300</v>
      </c>
    </row>
    <row r="53" spans="1:6" ht="16.149999999999999" customHeight="1" x14ac:dyDescent="0.2">
      <c r="A53" s="77">
        <v>45</v>
      </c>
      <c r="B53" s="62"/>
      <c r="C53" s="42">
        <v>5232</v>
      </c>
      <c r="D53" s="10" t="s">
        <v>305</v>
      </c>
      <c r="E53" s="238"/>
    </row>
    <row r="54" spans="1:6" ht="16.149999999999999" customHeight="1" x14ac:dyDescent="0.2">
      <c r="A54" s="77">
        <v>46</v>
      </c>
      <c r="B54" s="62" t="s">
        <v>144</v>
      </c>
      <c r="C54" s="41">
        <v>524</v>
      </c>
      <c r="D54" s="9" t="s">
        <v>26</v>
      </c>
      <c r="E54" s="202">
        <f>SUM(E55:E57)</f>
        <v>38801</v>
      </c>
    </row>
    <row r="55" spans="1:6" ht="16.149999999999999" customHeight="1" x14ac:dyDescent="0.2">
      <c r="A55" s="77">
        <v>47</v>
      </c>
      <c r="B55" s="62"/>
      <c r="C55" s="42">
        <v>5241</v>
      </c>
      <c r="D55" s="12" t="s">
        <v>167</v>
      </c>
      <c r="E55" s="238">
        <v>10271</v>
      </c>
    </row>
    <row r="56" spans="1:6" ht="16.149999999999999" customHeight="1" x14ac:dyDescent="0.2">
      <c r="A56" s="77">
        <v>48</v>
      </c>
      <c r="B56" s="62"/>
      <c r="C56" s="42">
        <v>5242</v>
      </c>
      <c r="D56" s="12" t="s">
        <v>27</v>
      </c>
      <c r="E56" s="238">
        <v>28530</v>
      </c>
    </row>
    <row r="57" spans="1:6" ht="16.149999999999999" customHeight="1" x14ac:dyDescent="0.2">
      <c r="A57" s="77">
        <v>49</v>
      </c>
      <c r="B57" s="62"/>
      <c r="C57" s="99">
        <v>5243</v>
      </c>
      <c r="D57" s="65" t="s">
        <v>345</v>
      </c>
      <c r="E57" s="238"/>
      <c r="F57" s="97"/>
    </row>
    <row r="58" spans="1:6" ht="16.149999999999999" customHeight="1" x14ac:dyDescent="0.2">
      <c r="A58" s="77">
        <v>50</v>
      </c>
      <c r="B58" s="62" t="s">
        <v>145</v>
      </c>
      <c r="C58" s="41">
        <v>527</v>
      </c>
      <c r="D58" s="9" t="s">
        <v>28</v>
      </c>
      <c r="E58" s="202">
        <f>SUM(E59,E60)</f>
        <v>7882</v>
      </c>
    </row>
    <row r="59" spans="1:6" ht="16.149999999999999" customHeight="1" x14ac:dyDescent="0.2">
      <c r="A59" s="77">
        <v>51</v>
      </c>
      <c r="B59" s="62"/>
      <c r="C59" s="53">
        <v>5271</v>
      </c>
      <c r="D59" s="66" t="s">
        <v>168</v>
      </c>
      <c r="E59" s="236">
        <v>2282</v>
      </c>
    </row>
    <row r="60" spans="1:6" ht="16.149999999999999" customHeight="1" x14ac:dyDescent="0.2">
      <c r="A60" s="77">
        <v>52</v>
      </c>
      <c r="B60" s="62"/>
      <c r="C60" s="53">
        <v>5272</v>
      </c>
      <c r="D60" s="66" t="s">
        <v>146</v>
      </c>
      <c r="E60" s="236">
        <v>5600</v>
      </c>
    </row>
    <row r="61" spans="1:6" ht="16.149999999999999" customHeight="1" x14ac:dyDescent="0.2">
      <c r="A61" s="77">
        <v>53</v>
      </c>
      <c r="B61" s="62" t="s">
        <v>147</v>
      </c>
      <c r="C61" s="41">
        <v>528</v>
      </c>
      <c r="D61" s="9" t="s">
        <v>30</v>
      </c>
      <c r="E61" s="237"/>
    </row>
    <row r="62" spans="1:6" ht="16.149999999999999" customHeight="1" x14ac:dyDescent="0.25">
      <c r="A62" s="77">
        <v>54</v>
      </c>
      <c r="B62" s="62" t="s">
        <v>148</v>
      </c>
      <c r="C62" s="43">
        <v>53</v>
      </c>
      <c r="D62" s="11" t="s">
        <v>31</v>
      </c>
      <c r="E62" s="201">
        <f>SUM(E63:E65)</f>
        <v>65</v>
      </c>
    </row>
    <row r="63" spans="1:6" ht="16.149999999999999" customHeight="1" x14ac:dyDescent="0.2">
      <c r="A63" s="77">
        <v>55</v>
      </c>
      <c r="B63" s="62" t="s">
        <v>149</v>
      </c>
      <c r="C63" s="41">
        <v>531</v>
      </c>
      <c r="D63" s="9" t="s">
        <v>32</v>
      </c>
      <c r="E63" s="237">
        <v>50</v>
      </c>
    </row>
    <row r="64" spans="1:6" ht="16.149999999999999" customHeight="1" x14ac:dyDescent="0.2">
      <c r="A64" s="77">
        <v>56</v>
      </c>
      <c r="B64" s="62" t="s">
        <v>150</v>
      </c>
      <c r="C64" s="41">
        <v>532</v>
      </c>
      <c r="D64" s="9" t="s">
        <v>33</v>
      </c>
      <c r="E64" s="237">
        <v>15</v>
      </c>
    </row>
    <row r="65" spans="1:5" ht="16.149999999999999" customHeight="1" x14ac:dyDescent="0.2">
      <c r="A65" s="77">
        <v>57</v>
      </c>
      <c r="B65" s="62" t="s">
        <v>151</v>
      </c>
      <c r="C65" s="41">
        <v>538</v>
      </c>
      <c r="D65" s="9" t="s">
        <v>34</v>
      </c>
      <c r="E65" s="237"/>
    </row>
    <row r="66" spans="1:5" ht="16.149999999999999" customHeight="1" x14ac:dyDescent="0.25">
      <c r="A66" s="77">
        <v>58</v>
      </c>
      <c r="B66" s="62" t="s">
        <v>152</v>
      </c>
      <c r="C66" s="43">
        <v>54</v>
      </c>
      <c r="D66" s="11" t="s">
        <v>35</v>
      </c>
      <c r="E66" s="201">
        <f>SUM(E67:E75)</f>
        <v>5830</v>
      </c>
    </row>
    <row r="67" spans="1:5" ht="16.149999999999999" customHeight="1" x14ac:dyDescent="0.2">
      <c r="A67" s="77">
        <v>59</v>
      </c>
      <c r="B67" s="62" t="s">
        <v>154</v>
      </c>
      <c r="C67" s="41">
        <v>541</v>
      </c>
      <c r="D67" s="9" t="s">
        <v>36</v>
      </c>
      <c r="E67" s="237"/>
    </row>
    <row r="68" spans="1:5" ht="16.149999999999999" customHeight="1" x14ac:dyDescent="0.2">
      <c r="A68" s="77">
        <v>60</v>
      </c>
      <c r="B68" s="62" t="s">
        <v>153</v>
      </c>
      <c r="C68" s="41">
        <v>542</v>
      </c>
      <c r="D68" s="9" t="s">
        <v>37</v>
      </c>
      <c r="E68" s="237"/>
    </row>
    <row r="69" spans="1:5" ht="16.149999999999999" customHeight="1" x14ac:dyDescent="0.2">
      <c r="A69" s="77">
        <v>61</v>
      </c>
      <c r="B69" s="62" t="s">
        <v>155</v>
      </c>
      <c r="C69" s="41">
        <v>543</v>
      </c>
      <c r="D69" s="9" t="s">
        <v>160</v>
      </c>
      <c r="E69" s="237"/>
    </row>
    <row r="70" spans="1:5" ht="16.149999999999999" customHeight="1" x14ac:dyDescent="0.2">
      <c r="A70" s="77">
        <v>62</v>
      </c>
      <c r="B70" s="62" t="s">
        <v>156</v>
      </c>
      <c r="C70" s="41">
        <v>544</v>
      </c>
      <c r="D70" s="9" t="s">
        <v>38</v>
      </c>
      <c r="E70" s="237"/>
    </row>
    <row r="71" spans="1:5" ht="16.149999999999999" customHeight="1" x14ac:dyDescent="0.2">
      <c r="A71" s="77">
        <v>63</v>
      </c>
      <c r="B71" s="62" t="s">
        <v>157</v>
      </c>
      <c r="C71" s="41">
        <v>545</v>
      </c>
      <c r="D71" s="9" t="s">
        <v>39</v>
      </c>
      <c r="E71" s="237">
        <v>650</v>
      </c>
    </row>
    <row r="72" spans="1:5" ht="16.149999999999999" customHeight="1" x14ac:dyDescent="0.2">
      <c r="A72" s="77">
        <v>64</v>
      </c>
      <c r="B72" s="62" t="s">
        <v>158</v>
      </c>
      <c r="C72" s="41">
        <v>546</v>
      </c>
      <c r="D72" s="9" t="s">
        <v>40</v>
      </c>
      <c r="E72" s="237"/>
    </row>
    <row r="73" spans="1:5" ht="16.149999999999999" customHeight="1" x14ac:dyDescent="0.2">
      <c r="A73" s="77">
        <v>65</v>
      </c>
      <c r="B73" s="62" t="s">
        <v>285</v>
      </c>
      <c r="C73" s="41">
        <v>547</v>
      </c>
      <c r="D73" s="9" t="s">
        <v>264</v>
      </c>
      <c r="E73" s="237"/>
    </row>
    <row r="74" spans="1:5" ht="16.149999999999999" customHeight="1" x14ac:dyDescent="0.2">
      <c r="A74" s="77">
        <v>66</v>
      </c>
      <c r="B74" s="62" t="s">
        <v>159</v>
      </c>
      <c r="C74" s="41">
        <v>548</v>
      </c>
      <c r="D74" s="9" t="s">
        <v>41</v>
      </c>
      <c r="E74" s="237"/>
    </row>
    <row r="75" spans="1:5" ht="16.149999999999999" customHeight="1" x14ac:dyDescent="0.2">
      <c r="A75" s="77">
        <v>67</v>
      </c>
      <c r="B75" s="62" t="s">
        <v>265</v>
      </c>
      <c r="C75" s="41">
        <v>549</v>
      </c>
      <c r="D75" s="9" t="s">
        <v>42</v>
      </c>
      <c r="E75" s="202">
        <f>SUM(E76,E79,E80,E85)</f>
        <v>5180</v>
      </c>
    </row>
    <row r="76" spans="1:5" ht="16.149999999999999" customHeight="1" x14ac:dyDescent="0.2">
      <c r="A76" s="77">
        <v>68</v>
      </c>
      <c r="B76" s="62"/>
      <c r="C76" s="53">
        <v>5491</v>
      </c>
      <c r="D76" s="10" t="s">
        <v>272</v>
      </c>
      <c r="E76" s="203">
        <f>SUM(E77:E78)</f>
        <v>3380</v>
      </c>
    </row>
    <row r="77" spans="1:5" ht="16.149999999999999" customHeight="1" x14ac:dyDescent="0.2">
      <c r="A77" s="77">
        <v>69</v>
      </c>
      <c r="B77" s="62"/>
      <c r="C77" s="53">
        <v>54911</v>
      </c>
      <c r="D77" s="10" t="s">
        <v>273</v>
      </c>
      <c r="E77" s="236">
        <v>2500</v>
      </c>
    </row>
    <row r="78" spans="1:5" ht="16.149999999999999" customHeight="1" x14ac:dyDescent="0.2">
      <c r="A78" s="77">
        <v>70</v>
      </c>
      <c r="B78" s="62"/>
      <c r="C78" s="53">
        <v>54912</v>
      </c>
      <c r="D78" s="10" t="s">
        <v>274</v>
      </c>
      <c r="E78" s="236">
        <v>880</v>
      </c>
    </row>
    <row r="79" spans="1:5" ht="16.149999999999999" customHeight="1" x14ac:dyDescent="0.2">
      <c r="A79" s="77">
        <v>71</v>
      </c>
      <c r="B79" s="62"/>
      <c r="C79" s="53">
        <v>5492</v>
      </c>
      <c r="D79" s="10" t="s">
        <v>29</v>
      </c>
      <c r="E79" s="236">
        <v>1800</v>
      </c>
    </row>
    <row r="80" spans="1:5" ht="16.149999999999999" customHeight="1" x14ac:dyDescent="0.2">
      <c r="A80" s="77">
        <v>72</v>
      </c>
      <c r="B80" s="62"/>
      <c r="C80" s="53">
        <v>5493</v>
      </c>
      <c r="D80" s="66" t="s">
        <v>227</v>
      </c>
      <c r="E80" s="203">
        <f>SUM(E81:E84)</f>
        <v>0</v>
      </c>
    </row>
    <row r="81" spans="1:6" ht="16.149999999999999" customHeight="1" x14ac:dyDescent="0.2">
      <c r="A81" s="77">
        <v>73</v>
      </c>
      <c r="B81" s="62"/>
      <c r="C81" s="53">
        <v>54931</v>
      </c>
      <c r="D81" s="66" t="s">
        <v>269</v>
      </c>
      <c r="E81" s="236"/>
    </row>
    <row r="82" spans="1:6" ht="16.149999999999999" customHeight="1" x14ac:dyDescent="0.2">
      <c r="A82" s="77">
        <v>74</v>
      </c>
      <c r="B82" s="62"/>
      <c r="C82" s="53">
        <v>54932</v>
      </c>
      <c r="D82" s="66" t="s">
        <v>286</v>
      </c>
      <c r="E82" s="236"/>
    </row>
    <row r="83" spans="1:6" ht="16.149999999999999" customHeight="1" x14ac:dyDescent="0.2">
      <c r="A83" s="77">
        <v>75</v>
      </c>
      <c r="B83" s="62"/>
      <c r="C83" s="53">
        <v>54933</v>
      </c>
      <c r="D83" s="66" t="s">
        <v>270</v>
      </c>
      <c r="E83" s="236"/>
    </row>
    <row r="84" spans="1:6" ht="16.149999999999999" customHeight="1" x14ac:dyDescent="0.2">
      <c r="A84" s="77">
        <v>76</v>
      </c>
      <c r="B84" s="62"/>
      <c r="C84" s="53">
        <v>54934</v>
      </c>
      <c r="D84" s="66" t="s">
        <v>271</v>
      </c>
      <c r="E84" s="236"/>
    </row>
    <row r="85" spans="1:6" ht="16.149999999999999" customHeight="1" x14ac:dyDescent="0.2">
      <c r="A85" s="77">
        <v>77</v>
      </c>
      <c r="B85" s="62"/>
      <c r="C85" s="98">
        <v>5499</v>
      </c>
      <c r="D85" s="66" t="s">
        <v>346</v>
      </c>
      <c r="E85" s="236"/>
      <c r="F85" s="97"/>
    </row>
    <row r="86" spans="1:6" ht="16.149999999999999" customHeight="1" x14ac:dyDescent="0.25">
      <c r="A86" s="77">
        <v>78</v>
      </c>
      <c r="B86" s="62" t="s">
        <v>169</v>
      </c>
      <c r="C86" s="43">
        <v>55</v>
      </c>
      <c r="D86" s="74" t="s">
        <v>249</v>
      </c>
      <c r="E86" s="201">
        <f>SUM(E87,E92,E95:E98)</f>
        <v>0</v>
      </c>
    </row>
    <row r="87" spans="1:6" ht="16.149999999999999" customHeight="1" x14ac:dyDescent="0.2">
      <c r="A87" s="77">
        <v>79</v>
      </c>
      <c r="B87" s="62" t="s">
        <v>170</v>
      </c>
      <c r="C87" s="41">
        <v>551</v>
      </c>
      <c r="D87" s="69" t="s">
        <v>43</v>
      </c>
      <c r="E87" s="202">
        <f>SUM(E88:E91)</f>
        <v>0</v>
      </c>
    </row>
    <row r="88" spans="1:6" ht="16.149999999999999" customHeight="1" x14ac:dyDescent="0.2">
      <c r="A88" s="77">
        <v>80</v>
      </c>
      <c r="B88" s="62"/>
      <c r="C88" s="53">
        <v>5511</v>
      </c>
      <c r="D88" s="66" t="s">
        <v>254</v>
      </c>
      <c r="E88" s="236"/>
    </row>
    <row r="89" spans="1:6" ht="16.149999999999999" customHeight="1" x14ac:dyDescent="0.2">
      <c r="A89" s="77">
        <v>81</v>
      </c>
      <c r="B89" s="62"/>
      <c r="C89" s="53">
        <v>5512</v>
      </c>
      <c r="D89" s="66" t="s">
        <v>255</v>
      </c>
      <c r="E89" s="236"/>
    </row>
    <row r="90" spans="1:6" ht="16.149999999999999" customHeight="1" x14ac:dyDescent="0.2">
      <c r="A90" s="77">
        <v>82</v>
      </c>
      <c r="B90" s="62"/>
      <c r="C90" s="53">
        <v>5513</v>
      </c>
      <c r="D90" s="66" t="s">
        <v>288</v>
      </c>
      <c r="E90" s="236"/>
    </row>
    <row r="91" spans="1:6" ht="16.149999999999999" customHeight="1" x14ac:dyDescent="0.2">
      <c r="A91" s="77">
        <v>83</v>
      </c>
      <c r="B91" s="62"/>
      <c r="C91" s="53">
        <v>5514</v>
      </c>
      <c r="D91" s="66" t="s">
        <v>287</v>
      </c>
      <c r="E91" s="236"/>
    </row>
    <row r="92" spans="1:6" ht="16.149999999999999" customHeight="1" x14ac:dyDescent="0.2">
      <c r="A92" s="77">
        <v>84</v>
      </c>
      <c r="B92" s="62" t="s">
        <v>171</v>
      </c>
      <c r="C92" s="41">
        <v>552</v>
      </c>
      <c r="D92" s="9" t="s">
        <v>258</v>
      </c>
      <c r="E92" s="202">
        <f>SUM(E93,E94)</f>
        <v>0</v>
      </c>
    </row>
    <row r="93" spans="1:6" ht="16.149999999999999" customHeight="1" x14ac:dyDescent="0.2">
      <c r="A93" s="77">
        <v>85</v>
      </c>
      <c r="B93" s="62"/>
      <c r="C93" s="53">
        <v>5521</v>
      </c>
      <c r="D93" s="10" t="s">
        <v>256</v>
      </c>
      <c r="E93" s="236"/>
    </row>
    <row r="94" spans="1:6" ht="16.149999999999999" customHeight="1" x14ac:dyDescent="0.2">
      <c r="A94" s="77">
        <v>86</v>
      </c>
      <c r="B94" s="62"/>
      <c r="C94" s="53">
        <v>5522</v>
      </c>
      <c r="D94" s="10" t="s">
        <v>257</v>
      </c>
      <c r="E94" s="236"/>
    </row>
    <row r="95" spans="1:6" ht="16.149999999999999" customHeight="1" x14ac:dyDescent="0.2">
      <c r="A95" s="77">
        <v>87</v>
      </c>
      <c r="B95" s="62" t="s">
        <v>172</v>
      </c>
      <c r="C95" s="41">
        <v>553</v>
      </c>
      <c r="D95" s="9" t="s">
        <v>120</v>
      </c>
      <c r="E95" s="237"/>
    </row>
    <row r="96" spans="1:6" ht="16.149999999999999" customHeight="1" x14ac:dyDescent="0.2">
      <c r="A96" s="77">
        <v>88</v>
      </c>
      <c r="B96" s="62" t="s">
        <v>173</v>
      </c>
      <c r="C96" s="41">
        <v>554</v>
      </c>
      <c r="D96" s="9" t="s">
        <v>44</v>
      </c>
      <c r="E96" s="237"/>
    </row>
    <row r="97" spans="1:5" ht="16.149999999999999" customHeight="1" x14ac:dyDescent="0.2">
      <c r="A97" s="77">
        <v>89</v>
      </c>
      <c r="B97" s="62" t="s">
        <v>174</v>
      </c>
      <c r="C97" s="41">
        <v>556</v>
      </c>
      <c r="D97" s="9" t="s">
        <v>368</v>
      </c>
      <c r="E97" s="237"/>
    </row>
    <row r="98" spans="1:5" ht="16.149999999999999" customHeight="1" x14ac:dyDescent="0.2">
      <c r="A98" s="77">
        <v>90</v>
      </c>
      <c r="B98" s="62" t="s">
        <v>175</v>
      </c>
      <c r="C98" s="41">
        <v>559</v>
      </c>
      <c r="D98" s="9" t="s">
        <v>369</v>
      </c>
      <c r="E98" s="237"/>
    </row>
    <row r="99" spans="1:5" ht="16.149999999999999" customHeight="1" x14ac:dyDescent="0.2">
      <c r="A99" s="77">
        <v>91</v>
      </c>
      <c r="B99" s="62" t="s">
        <v>267</v>
      </c>
      <c r="C99" s="41">
        <v>56</v>
      </c>
      <c r="D99" s="9" t="s">
        <v>374</v>
      </c>
      <c r="E99" s="202">
        <f>SUM(E100:E103)</f>
        <v>0</v>
      </c>
    </row>
    <row r="100" spans="1:5" ht="16.149999999999999" customHeight="1" x14ac:dyDescent="0.2">
      <c r="A100" s="77">
        <v>92</v>
      </c>
      <c r="B100" s="62" t="s">
        <v>370</v>
      </c>
      <c r="C100" s="41">
        <v>561</v>
      </c>
      <c r="D100" s="9" t="s">
        <v>56</v>
      </c>
      <c r="E100" s="237"/>
    </row>
    <row r="101" spans="1:5" ht="16.149999999999999" customHeight="1" x14ac:dyDescent="0.2">
      <c r="A101" s="77">
        <v>93</v>
      </c>
      <c r="B101" s="62" t="s">
        <v>289</v>
      </c>
      <c r="C101" s="41">
        <v>562</v>
      </c>
      <c r="D101" s="9" t="s">
        <v>57</v>
      </c>
      <c r="E101" s="237"/>
    </row>
    <row r="102" spans="1:5" ht="16.149999999999999" customHeight="1" x14ac:dyDescent="0.2">
      <c r="A102" s="77">
        <v>94</v>
      </c>
      <c r="B102" s="62" t="s">
        <v>372</v>
      </c>
      <c r="C102" s="41">
        <v>563</v>
      </c>
      <c r="D102" s="9" t="s">
        <v>371</v>
      </c>
      <c r="E102" s="237"/>
    </row>
    <row r="103" spans="1:5" ht="16.149999999999999" customHeight="1" x14ac:dyDescent="0.2">
      <c r="A103" s="77">
        <v>95</v>
      </c>
      <c r="B103" s="62" t="s">
        <v>373</v>
      </c>
      <c r="C103" s="41">
        <v>564</v>
      </c>
      <c r="D103" s="9" t="s">
        <v>58</v>
      </c>
      <c r="E103" s="237"/>
    </row>
    <row r="104" spans="1:5" ht="16.149999999999999" customHeight="1" x14ac:dyDescent="0.2">
      <c r="A104" s="77">
        <v>96</v>
      </c>
      <c r="B104" s="62" t="s">
        <v>176</v>
      </c>
      <c r="C104" s="41">
        <v>57</v>
      </c>
      <c r="D104" s="9" t="s">
        <v>59</v>
      </c>
      <c r="E104" s="202">
        <f>SUM(E105:E108)</f>
        <v>0</v>
      </c>
    </row>
    <row r="105" spans="1:5" ht="16.149999999999999" customHeight="1" x14ac:dyDescent="0.2">
      <c r="A105" s="77">
        <v>97</v>
      </c>
      <c r="B105" s="62" t="s">
        <v>376</v>
      </c>
      <c r="C105" s="41">
        <v>571</v>
      </c>
      <c r="D105" s="9" t="s">
        <v>60</v>
      </c>
      <c r="E105" s="237"/>
    </row>
    <row r="106" spans="1:5" ht="16.149999999999999" customHeight="1" x14ac:dyDescent="0.2">
      <c r="A106" s="77">
        <v>98</v>
      </c>
      <c r="B106" s="62" t="s">
        <v>377</v>
      </c>
      <c r="C106" s="41">
        <v>572</v>
      </c>
      <c r="D106" s="9" t="s">
        <v>61</v>
      </c>
      <c r="E106" s="237"/>
    </row>
    <row r="107" spans="1:5" ht="16.149999999999999" customHeight="1" x14ac:dyDescent="0.2">
      <c r="A107" s="77">
        <v>99</v>
      </c>
      <c r="B107" s="62" t="s">
        <v>378</v>
      </c>
      <c r="C107" s="41">
        <v>573</v>
      </c>
      <c r="D107" s="9" t="s">
        <v>62</v>
      </c>
      <c r="E107" s="237"/>
    </row>
    <row r="108" spans="1:5" ht="16.149999999999999" customHeight="1" x14ac:dyDescent="0.2">
      <c r="A108" s="77">
        <v>100</v>
      </c>
      <c r="B108" s="62" t="s">
        <v>379</v>
      </c>
      <c r="C108" s="41">
        <v>574</v>
      </c>
      <c r="D108" s="9" t="s">
        <v>63</v>
      </c>
      <c r="E108" s="237"/>
    </row>
    <row r="109" spans="1:5" ht="16.149999999999999" customHeight="1" x14ac:dyDescent="0.25">
      <c r="A109" s="77">
        <v>101</v>
      </c>
      <c r="B109" s="62" t="s">
        <v>375</v>
      </c>
      <c r="C109" s="41">
        <v>58</v>
      </c>
      <c r="D109" s="9" t="s">
        <v>268</v>
      </c>
      <c r="E109" s="204">
        <f>SUM(E110)</f>
        <v>0</v>
      </c>
    </row>
    <row r="110" spans="1:5" ht="16.149999999999999" customHeight="1" x14ac:dyDescent="0.2">
      <c r="A110" s="77">
        <v>102</v>
      </c>
      <c r="B110" s="62" t="s">
        <v>380</v>
      </c>
      <c r="C110" s="41">
        <v>581</v>
      </c>
      <c r="D110" s="9" t="s">
        <v>266</v>
      </c>
      <c r="E110" s="237"/>
    </row>
    <row r="111" spans="1:5" ht="16.149999999999999" customHeight="1" x14ac:dyDescent="0.25">
      <c r="A111" s="77">
        <v>103</v>
      </c>
      <c r="B111" s="62" t="s">
        <v>381</v>
      </c>
      <c r="C111" s="43">
        <v>59</v>
      </c>
      <c r="D111" s="11" t="s">
        <v>45</v>
      </c>
      <c r="E111" s="201">
        <f>SUM(E112)</f>
        <v>0</v>
      </c>
    </row>
    <row r="112" spans="1:5" ht="16.149999999999999" customHeight="1" thickBot="1" x14ac:dyDescent="0.3">
      <c r="A112" s="77">
        <v>104</v>
      </c>
      <c r="B112" s="62" t="s">
        <v>382</v>
      </c>
      <c r="C112" s="41">
        <v>595</v>
      </c>
      <c r="D112" s="9" t="s">
        <v>247</v>
      </c>
      <c r="E112" s="239"/>
    </row>
    <row r="113" spans="1:5" ht="16.149999999999999" customHeight="1" thickBot="1" x14ac:dyDescent="0.3">
      <c r="A113" s="78">
        <v>105</v>
      </c>
      <c r="B113" s="60" t="s">
        <v>177</v>
      </c>
      <c r="C113" s="39">
        <v>6</v>
      </c>
      <c r="D113" s="15" t="s">
        <v>178</v>
      </c>
      <c r="E113" s="205">
        <f>SUM(E114,E128,E154,E162,E165)</f>
        <v>0</v>
      </c>
    </row>
    <row r="114" spans="1:5" ht="16.149999999999999" customHeight="1" x14ac:dyDescent="0.25">
      <c r="A114" s="76">
        <v>106</v>
      </c>
      <c r="B114" s="61" t="s">
        <v>179</v>
      </c>
      <c r="C114" s="40">
        <v>60</v>
      </c>
      <c r="D114" s="8" t="s">
        <v>46</v>
      </c>
      <c r="E114" s="206">
        <f>SUM(E115,E121,E127)</f>
        <v>0</v>
      </c>
    </row>
    <row r="115" spans="1:5" ht="16.149999999999999" customHeight="1" x14ac:dyDescent="0.2">
      <c r="A115" s="77">
        <v>107</v>
      </c>
      <c r="B115" s="62" t="s">
        <v>180</v>
      </c>
      <c r="C115" s="41">
        <v>601</v>
      </c>
      <c r="D115" s="9" t="s">
        <v>47</v>
      </c>
      <c r="E115" s="202">
        <f>SUM(E116:E120)</f>
        <v>0</v>
      </c>
    </row>
    <row r="116" spans="1:5" ht="16.149999999999999" customHeight="1" x14ac:dyDescent="0.2">
      <c r="A116" s="77">
        <v>108</v>
      </c>
      <c r="B116" s="62"/>
      <c r="C116" s="53">
        <v>6011</v>
      </c>
      <c r="D116" s="10" t="s">
        <v>181</v>
      </c>
      <c r="E116" s="236"/>
    </row>
    <row r="117" spans="1:5" ht="16.149999999999999" customHeight="1" x14ac:dyDescent="0.2">
      <c r="A117" s="77">
        <v>109</v>
      </c>
      <c r="B117" s="62"/>
      <c r="C117" s="53">
        <v>6012</v>
      </c>
      <c r="D117" s="10" t="s">
        <v>48</v>
      </c>
      <c r="E117" s="236"/>
    </row>
    <row r="118" spans="1:5" ht="16.149999999999999" customHeight="1" x14ac:dyDescent="0.2">
      <c r="A118" s="77">
        <v>110</v>
      </c>
      <c r="B118" s="62"/>
      <c r="C118" s="53">
        <v>6013</v>
      </c>
      <c r="D118" s="14" t="s">
        <v>312</v>
      </c>
      <c r="E118" s="236"/>
    </row>
    <row r="119" spans="1:5" ht="16.149999999999999" customHeight="1" x14ac:dyDescent="0.2">
      <c r="A119" s="77">
        <v>111</v>
      </c>
      <c r="B119" s="62"/>
      <c r="C119" s="53">
        <v>6014</v>
      </c>
      <c r="D119" s="14" t="s">
        <v>49</v>
      </c>
      <c r="E119" s="236"/>
    </row>
    <row r="120" spans="1:5" ht="16.149999999999999" customHeight="1" x14ac:dyDescent="0.2">
      <c r="A120" s="77">
        <v>112</v>
      </c>
      <c r="B120" s="62"/>
      <c r="C120" s="53">
        <v>6015</v>
      </c>
      <c r="D120" s="14" t="s">
        <v>50</v>
      </c>
      <c r="E120" s="236"/>
    </row>
    <row r="121" spans="1:5" ht="16.149999999999999" customHeight="1" x14ac:dyDescent="0.2">
      <c r="A121" s="77">
        <v>113</v>
      </c>
      <c r="B121" s="62" t="s">
        <v>182</v>
      </c>
      <c r="C121" s="41">
        <v>602</v>
      </c>
      <c r="D121" s="9" t="s">
        <v>51</v>
      </c>
      <c r="E121" s="202">
        <f>SUM(E122:E126)</f>
        <v>0</v>
      </c>
    </row>
    <row r="122" spans="1:5" ht="16.149999999999999" customHeight="1" x14ac:dyDescent="0.2">
      <c r="A122" s="77">
        <v>114</v>
      </c>
      <c r="B122" s="62"/>
      <c r="C122" s="53">
        <v>6021</v>
      </c>
      <c r="D122" s="10" t="s">
        <v>183</v>
      </c>
      <c r="E122" s="236"/>
    </row>
    <row r="123" spans="1:5" ht="16.149999999999999" customHeight="1" x14ac:dyDescent="0.2">
      <c r="A123" s="77">
        <v>115</v>
      </c>
      <c r="B123" s="62"/>
      <c r="C123" s="53">
        <v>6022</v>
      </c>
      <c r="D123" s="10" t="s">
        <v>52</v>
      </c>
      <c r="E123" s="236"/>
    </row>
    <row r="124" spans="1:5" ht="16.149999999999999" customHeight="1" x14ac:dyDescent="0.2">
      <c r="A124" s="77">
        <v>116</v>
      </c>
      <c r="B124" s="62"/>
      <c r="C124" s="53">
        <v>6023</v>
      </c>
      <c r="D124" s="10" t="s">
        <v>53</v>
      </c>
      <c r="E124" s="236"/>
    </row>
    <row r="125" spans="1:5" ht="16.149999999999999" customHeight="1" x14ac:dyDescent="0.2">
      <c r="A125" s="77">
        <v>117</v>
      </c>
      <c r="B125" s="62"/>
      <c r="C125" s="53">
        <v>6026</v>
      </c>
      <c r="D125" s="10" t="s">
        <v>54</v>
      </c>
      <c r="E125" s="236"/>
    </row>
    <row r="126" spans="1:5" ht="16.149999999999999" customHeight="1" x14ac:dyDescent="0.2">
      <c r="A126" s="77">
        <v>118</v>
      </c>
      <c r="B126" s="62"/>
      <c r="C126" s="53">
        <v>6027</v>
      </c>
      <c r="D126" s="14" t="s">
        <v>313</v>
      </c>
      <c r="E126" s="236"/>
    </row>
    <row r="127" spans="1:5" ht="16.149999999999999" customHeight="1" x14ac:dyDescent="0.2">
      <c r="A127" s="77">
        <v>119</v>
      </c>
      <c r="B127" s="62" t="s">
        <v>184</v>
      </c>
      <c r="C127" s="41">
        <v>604</v>
      </c>
      <c r="D127" s="9" t="s">
        <v>55</v>
      </c>
      <c r="E127" s="237"/>
    </row>
    <row r="128" spans="1:5" ht="16.149999999999999" customHeight="1" x14ac:dyDescent="0.25">
      <c r="A128" s="77">
        <v>130</v>
      </c>
      <c r="B128" s="62" t="s">
        <v>185</v>
      </c>
      <c r="C128" s="43">
        <v>64</v>
      </c>
      <c r="D128" s="11" t="s">
        <v>64</v>
      </c>
      <c r="E128" s="201">
        <f>SUM(E129:E134,E146)</f>
        <v>0</v>
      </c>
    </row>
    <row r="129" spans="1:5" ht="16.149999999999999" customHeight="1" x14ac:dyDescent="0.2">
      <c r="A129" s="77">
        <v>131</v>
      </c>
      <c r="B129" s="62" t="s">
        <v>186</v>
      </c>
      <c r="C129" s="41">
        <v>641</v>
      </c>
      <c r="D129" s="9" t="s">
        <v>36</v>
      </c>
      <c r="E129" s="237"/>
    </row>
    <row r="130" spans="1:5" ht="16.149999999999999" customHeight="1" x14ac:dyDescent="0.2">
      <c r="A130" s="77">
        <v>132</v>
      </c>
      <c r="B130" s="62" t="s">
        <v>187</v>
      </c>
      <c r="C130" s="41">
        <v>642</v>
      </c>
      <c r="D130" s="9" t="s">
        <v>37</v>
      </c>
      <c r="E130" s="237"/>
    </row>
    <row r="131" spans="1:5" ht="16.149999999999999" customHeight="1" x14ac:dyDescent="0.2">
      <c r="A131" s="77">
        <v>133</v>
      </c>
      <c r="B131" s="62" t="s">
        <v>188</v>
      </c>
      <c r="C131" s="41">
        <v>643</v>
      </c>
      <c r="D131" s="9" t="s">
        <v>117</v>
      </c>
      <c r="E131" s="237"/>
    </row>
    <row r="132" spans="1:5" ht="16.149999999999999" customHeight="1" x14ac:dyDescent="0.2">
      <c r="A132" s="77">
        <v>134</v>
      </c>
      <c r="B132" s="62" t="s">
        <v>189</v>
      </c>
      <c r="C132" s="41">
        <v>644</v>
      </c>
      <c r="D132" s="9" t="s">
        <v>38</v>
      </c>
      <c r="E132" s="237"/>
    </row>
    <row r="133" spans="1:5" ht="16.149999999999999" customHeight="1" x14ac:dyDescent="0.2">
      <c r="A133" s="77">
        <v>135</v>
      </c>
      <c r="B133" s="62" t="s">
        <v>190</v>
      </c>
      <c r="C133" s="41">
        <v>645</v>
      </c>
      <c r="D133" s="9" t="s">
        <v>65</v>
      </c>
      <c r="E133" s="237"/>
    </row>
    <row r="134" spans="1:5" ht="16.149999999999999" customHeight="1" x14ac:dyDescent="0.25">
      <c r="A134" s="77">
        <v>136</v>
      </c>
      <c r="B134" s="62" t="s">
        <v>191</v>
      </c>
      <c r="C134" s="41">
        <v>648</v>
      </c>
      <c r="D134" s="9" t="s">
        <v>112</v>
      </c>
      <c r="E134" s="201">
        <f>SUM(E135,E138,E139,E145)</f>
        <v>0</v>
      </c>
    </row>
    <row r="135" spans="1:5" ht="16.149999999999999" customHeight="1" x14ac:dyDescent="0.2">
      <c r="A135" s="77">
        <v>137</v>
      </c>
      <c r="B135" s="62"/>
      <c r="C135" s="53">
        <v>6481</v>
      </c>
      <c r="D135" s="65" t="s">
        <v>192</v>
      </c>
      <c r="E135" s="207">
        <f>SUM(E136,E137)</f>
        <v>0</v>
      </c>
    </row>
    <row r="136" spans="1:5" ht="16.149999999999999" customHeight="1" x14ac:dyDescent="0.2">
      <c r="A136" s="77">
        <v>138</v>
      </c>
      <c r="B136" s="62"/>
      <c r="C136" s="53">
        <v>64811</v>
      </c>
      <c r="D136" s="65" t="s">
        <v>215</v>
      </c>
      <c r="E136" s="238"/>
    </row>
    <row r="137" spans="1:5" ht="16.149999999999999" customHeight="1" x14ac:dyDescent="0.2">
      <c r="A137" s="77">
        <v>139</v>
      </c>
      <c r="B137" s="62"/>
      <c r="C137" s="53">
        <v>64812</v>
      </c>
      <c r="D137" s="65" t="s">
        <v>325</v>
      </c>
      <c r="E137" s="238"/>
    </row>
    <row r="138" spans="1:5" ht="16.149999999999999" customHeight="1" x14ac:dyDescent="0.2">
      <c r="A138" s="77">
        <v>140</v>
      </c>
      <c r="B138" s="62"/>
      <c r="C138" s="53">
        <v>6482</v>
      </c>
      <c r="D138" s="67" t="s">
        <v>113</v>
      </c>
      <c r="E138" s="238"/>
    </row>
    <row r="139" spans="1:5" ht="16.149999999999999" customHeight="1" x14ac:dyDescent="0.2">
      <c r="A139" s="77">
        <v>141</v>
      </c>
      <c r="B139" s="62"/>
      <c r="C139" s="53">
        <v>6483</v>
      </c>
      <c r="D139" s="67" t="s">
        <v>193</v>
      </c>
      <c r="E139" s="207">
        <f>SUM(E140:E144)</f>
        <v>0</v>
      </c>
    </row>
    <row r="140" spans="1:5" ht="16.149999999999999" customHeight="1" x14ac:dyDescent="0.2">
      <c r="A140" s="77">
        <v>142</v>
      </c>
      <c r="B140" s="62"/>
      <c r="C140" s="53">
        <v>64831</v>
      </c>
      <c r="D140" s="66" t="s">
        <v>276</v>
      </c>
      <c r="E140" s="238"/>
    </row>
    <row r="141" spans="1:5" ht="16.149999999999999" customHeight="1" x14ac:dyDescent="0.2">
      <c r="A141" s="77">
        <v>143</v>
      </c>
      <c r="B141" s="62"/>
      <c r="C141" s="53">
        <v>64832</v>
      </c>
      <c r="D141" s="66" t="s">
        <v>290</v>
      </c>
      <c r="E141" s="238"/>
    </row>
    <row r="142" spans="1:5" ht="16.149999999999999" customHeight="1" x14ac:dyDescent="0.2">
      <c r="A142" s="77">
        <v>144</v>
      </c>
      <c r="B142" s="62"/>
      <c r="C142" s="53">
        <v>64833</v>
      </c>
      <c r="D142" s="66" t="s">
        <v>277</v>
      </c>
      <c r="E142" s="238"/>
    </row>
    <row r="143" spans="1:5" ht="16.149999999999999" customHeight="1" x14ac:dyDescent="0.2">
      <c r="A143" s="77">
        <v>145</v>
      </c>
      <c r="B143" s="62"/>
      <c r="C143" s="53">
        <v>64834</v>
      </c>
      <c r="D143" s="66" t="s">
        <v>278</v>
      </c>
      <c r="E143" s="238"/>
    </row>
    <row r="144" spans="1:5" ht="16.149999999999999" customHeight="1" x14ac:dyDescent="0.2">
      <c r="A144" s="77">
        <v>146</v>
      </c>
      <c r="B144" s="62"/>
      <c r="C144" s="53">
        <v>64835</v>
      </c>
      <c r="D144" s="68" t="s">
        <v>194</v>
      </c>
      <c r="E144" s="238"/>
    </row>
    <row r="145" spans="1:6" ht="16.149999999999999" customHeight="1" x14ac:dyDescent="0.2">
      <c r="A145" s="77">
        <v>147</v>
      </c>
      <c r="B145" s="62"/>
      <c r="C145" s="53">
        <v>6484</v>
      </c>
      <c r="D145" s="69" t="s">
        <v>252</v>
      </c>
      <c r="E145" s="237"/>
    </row>
    <row r="146" spans="1:6" ht="16.149999999999999" customHeight="1" x14ac:dyDescent="0.25">
      <c r="A146" s="77">
        <v>148</v>
      </c>
      <c r="B146" s="62" t="s">
        <v>291</v>
      </c>
      <c r="C146" s="41">
        <v>649</v>
      </c>
      <c r="D146" s="69" t="s">
        <v>66</v>
      </c>
      <c r="E146" s="201">
        <f>SUM(E147:E153)</f>
        <v>0</v>
      </c>
    </row>
    <row r="147" spans="1:6" ht="16.149999999999999" customHeight="1" x14ac:dyDescent="0.2">
      <c r="A147" s="77">
        <v>149</v>
      </c>
      <c r="B147" s="62"/>
      <c r="C147" s="42">
        <v>6491</v>
      </c>
      <c r="D147" s="66" t="s">
        <v>195</v>
      </c>
      <c r="E147" s="236"/>
    </row>
    <row r="148" spans="1:6" ht="16.149999999999999" customHeight="1" x14ac:dyDescent="0.2">
      <c r="A148" s="77">
        <v>150</v>
      </c>
      <c r="B148" s="62"/>
      <c r="C148" s="42">
        <v>6492</v>
      </c>
      <c r="D148" s="66" t="s">
        <v>67</v>
      </c>
      <c r="E148" s="236"/>
    </row>
    <row r="149" spans="1:6" ht="16.149999999999999" customHeight="1" x14ac:dyDescent="0.2">
      <c r="A149" s="77">
        <v>151</v>
      </c>
      <c r="B149" s="62"/>
      <c r="C149" s="42">
        <v>6493</v>
      </c>
      <c r="D149" s="66" t="s">
        <v>68</v>
      </c>
      <c r="E149" s="236"/>
    </row>
    <row r="150" spans="1:6" ht="16.149999999999999" customHeight="1" x14ac:dyDescent="0.2">
      <c r="A150" s="77">
        <v>152</v>
      </c>
      <c r="B150" s="62"/>
      <c r="C150" s="42">
        <v>6494</v>
      </c>
      <c r="D150" s="66" t="s">
        <v>69</v>
      </c>
      <c r="E150" s="236"/>
    </row>
    <row r="151" spans="1:6" ht="16.149999999999999" customHeight="1" x14ac:dyDescent="0.2">
      <c r="A151" s="77">
        <v>153</v>
      </c>
      <c r="B151" s="62"/>
      <c r="C151" s="42">
        <v>6495</v>
      </c>
      <c r="D151" s="66" t="s">
        <v>259</v>
      </c>
      <c r="E151" s="236"/>
    </row>
    <row r="152" spans="1:6" ht="16.149999999999999" customHeight="1" x14ac:dyDescent="0.2">
      <c r="A152" s="77">
        <v>154</v>
      </c>
      <c r="B152" s="62"/>
      <c r="C152" s="42">
        <v>6498</v>
      </c>
      <c r="D152" s="10" t="s">
        <v>311</v>
      </c>
      <c r="E152" s="236"/>
    </row>
    <row r="153" spans="1:6" ht="16.149999999999999" customHeight="1" x14ac:dyDescent="0.2">
      <c r="A153" s="77">
        <v>155</v>
      </c>
      <c r="B153" s="62"/>
      <c r="C153" s="99">
        <v>6499</v>
      </c>
      <c r="D153" s="66" t="s">
        <v>347</v>
      </c>
      <c r="E153" s="236"/>
      <c r="F153" s="97"/>
    </row>
    <row r="154" spans="1:6" ht="16.149999999999999" customHeight="1" x14ac:dyDescent="0.25">
      <c r="A154" s="77">
        <v>156</v>
      </c>
      <c r="B154" s="62" t="s">
        <v>196</v>
      </c>
      <c r="C154" s="43">
        <v>65</v>
      </c>
      <c r="D154" s="11" t="s">
        <v>283</v>
      </c>
      <c r="E154" s="201">
        <f>SUM(E155:E161)</f>
        <v>0</v>
      </c>
    </row>
    <row r="155" spans="1:6" ht="16.149999999999999" customHeight="1" x14ac:dyDescent="0.2">
      <c r="A155" s="77">
        <v>157</v>
      </c>
      <c r="B155" s="62" t="s">
        <v>197</v>
      </c>
      <c r="C155" s="44">
        <v>651</v>
      </c>
      <c r="D155" s="13" t="s">
        <v>70</v>
      </c>
      <c r="E155" s="240"/>
    </row>
    <row r="156" spans="1:6" ht="16.149999999999999" customHeight="1" x14ac:dyDescent="0.2">
      <c r="A156" s="77">
        <v>158</v>
      </c>
      <c r="B156" s="62" t="s">
        <v>198</v>
      </c>
      <c r="C156" s="41">
        <v>653</v>
      </c>
      <c r="D156" s="9" t="s">
        <v>121</v>
      </c>
      <c r="E156" s="237"/>
    </row>
    <row r="157" spans="1:6" ht="16.149999999999999" customHeight="1" x14ac:dyDescent="0.2">
      <c r="A157" s="77">
        <v>159</v>
      </c>
      <c r="B157" s="62" t="s">
        <v>199</v>
      </c>
      <c r="C157" s="41">
        <v>654</v>
      </c>
      <c r="D157" s="9" t="s">
        <v>72</v>
      </c>
      <c r="E157" s="237"/>
    </row>
    <row r="158" spans="1:6" ht="16.149999999999999" customHeight="1" x14ac:dyDescent="0.2">
      <c r="A158" s="77">
        <v>160</v>
      </c>
      <c r="B158" s="62" t="s">
        <v>200</v>
      </c>
      <c r="C158" s="41">
        <v>655</v>
      </c>
      <c r="D158" s="9" t="s">
        <v>73</v>
      </c>
      <c r="E158" s="237"/>
    </row>
    <row r="159" spans="1:6" ht="16.149999999999999" customHeight="1" x14ac:dyDescent="0.2">
      <c r="A159" s="77">
        <v>161</v>
      </c>
      <c r="B159" s="62" t="s">
        <v>201</v>
      </c>
      <c r="C159" s="41">
        <v>656</v>
      </c>
      <c r="D159" s="9" t="s">
        <v>202</v>
      </c>
      <c r="E159" s="237"/>
    </row>
    <row r="160" spans="1:6" ht="16.149999999999999" customHeight="1" x14ac:dyDescent="0.2">
      <c r="A160" s="77">
        <v>162</v>
      </c>
      <c r="B160" s="62" t="s">
        <v>203</v>
      </c>
      <c r="C160" s="41">
        <v>657</v>
      </c>
      <c r="D160" s="9" t="s">
        <v>71</v>
      </c>
      <c r="E160" s="237"/>
    </row>
    <row r="161" spans="1:6" ht="16.149999999999999" customHeight="1" x14ac:dyDescent="0.2">
      <c r="A161" s="77">
        <v>163</v>
      </c>
      <c r="B161" s="62" t="s">
        <v>207</v>
      </c>
      <c r="C161" s="41">
        <v>659</v>
      </c>
      <c r="D161" s="9" t="s">
        <v>204</v>
      </c>
      <c r="E161" s="237"/>
    </row>
    <row r="162" spans="1:6" ht="16.149999999999999" customHeight="1" x14ac:dyDescent="0.25">
      <c r="A162" s="77">
        <v>164</v>
      </c>
      <c r="B162" s="96" t="s">
        <v>350</v>
      </c>
      <c r="C162" s="100">
        <v>68</v>
      </c>
      <c r="D162" s="101" t="s">
        <v>348</v>
      </c>
      <c r="E162" s="202">
        <f>SUM(E163,E164)</f>
        <v>0</v>
      </c>
      <c r="F162" s="97"/>
    </row>
    <row r="163" spans="1:6" ht="16.149999999999999" customHeight="1" x14ac:dyDescent="0.2">
      <c r="A163" s="77">
        <v>165</v>
      </c>
      <c r="B163" s="96" t="s">
        <v>351</v>
      </c>
      <c r="C163" s="102">
        <v>681</v>
      </c>
      <c r="D163" s="69" t="s">
        <v>348</v>
      </c>
      <c r="E163" s="237"/>
      <c r="F163" s="97"/>
    </row>
    <row r="164" spans="1:6" ht="16.149999999999999" customHeight="1" x14ac:dyDescent="0.2">
      <c r="A164" s="77">
        <v>166</v>
      </c>
      <c r="B164" s="96" t="s">
        <v>352</v>
      </c>
      <c r="C164" s="102">
        <v>682</v>
      </c>
      <c r="D164" s="69" t="s">
        <v>349</v>
      </c>
      <c r="E164" s="237"/>
      <c r="F164" s="97"/>
    </row>
    <row r="165" spans="1:6" ht="16.149999999999999" customHeight="1" x14ac:dyDescent="0.25">
      <c r="A165" s="77">
        <v>167</v>
      </c>
      <c r="B165" s="62" t="s">
        <v>205</v>
      </c>
      <c r="C165" s="43">
        <v>69</v>
      </c>
      <c r="D165" s="17" t="s">
        <v>206</v>
      </c>
      <c r="E165" s="201">
        <f>SUM(E167,E171,E173)</f>
        <v>0</v>
      </c>
    </row>
    <row r="166" spans="1:6" ht="16.149999999999999" customHeight="1" x14ac:dyDescent="0.25">
      <c r="A166" s="77">
        <v>168</v>
      </c>
      <c r="B166" s="62" t="s">
        <v>315</v>
      </c>
      <c r="C166" s="41">
        <v>691</v>
      </c>
      <c r="D166" s="89" t="s">
        <v>357</v>
      </c>
      <c r="E166" s="202">
        <f>SUM(E167,E171)</f>
        <v>0</v>
      </c>
    </row>
    <row r="167" spans="1:6" ht="16.149999999999999" customHeight="1" x14ac:dyDescent="0.2">
      <c r="A167" s="77">
        <v>169</v>
      </c>
      <c r="B167" s="62"/>
      <c r="C167" s="41">
        <v>6911</v>
      </c>
      <c r="D167" s="69" t="s">
        <v>208</v>
      </c>
      <c r="E167" s="202">
        <f>SUM(E168,E169,E170)</f>
        <v>0</v>
      </c>
    </row>
    <row r="168" spans="1:6" ht="16.149999999999999" customHeight="1" x14ac:dyDescent="0.2">
      <c r="A168" s="77">
        <v>170</v>
      </c>
      <c r="B168" s="62"/>
      <c r="C168" s="42">
        <v>69111</v>
      </c>
      <c r="D168" s="70" t="s">
        <v>358</v>
      </c>
      <c r="E168" s="236"/>
    </row>
    <row r="169" spans="1:6" ht="16.149999999999999" customHeight="1" x14ac:dyDescent="0.2">
      <c r="A169" s="77">
        <v>171</v>
      </c>
      <c r="B169" s="62"/>
      <c r="C169" s="42">
        <v>69112</v>
      </c>
      <c r="D169" s="70" t="s">
        <v>316</v>
      </c>
      <c r="E169" s="236"/>
    </row>
    <row r="170" spans="1:6" ht="16.149999999999999" customHeight="1" x14ac:dyDescent="0.2">
      <c r="A170" s="77">
        <v>172</v>
      </c>
      <c r="B170" s="62"/>
      <c r="C170" s="42">
        <v>69113</v>
      </c>
      <c r="D170" s="70" t="s">
        <v>387</v>
      </c>
      <c r="E170" s="241"/>
    </row>
    <row r="171" spans="1:6" ht="16.149999999999999" customHeight="1" x14ac:dyDescent="0.2">
      <c r="A171" s="77">
        <v>173</v>
      </c>
      <c r="B171" s="62"/>
      <c r="C171" s="41">
        <v>6912</v>
      </c>
      <c r="D171" s="67" t="s">
        <v>119</v>
      </c>
      <c r="E171" s="202">
        <f>SUM(E172:E172)</f>
        <v>0</v>
      </c>
    </row>
    <row r="172" spans="1:6" ht="16.149999999999999" customHeight="1" x14ac:dyDescent="0.2">
      <c r="A172" s="77">
        <v>174</v>
      </c>
      <c r="B172" s="62"/>
      <c r="C172" s="42">
        <v>69125</v>
      </c>
      <c r="D172" s="16" t="s">
        <v>124</v>
      </c>
      <c r="E172" s="241"/>
    </row>
    <row r="173" spans="1:6" ht="16.149999999999999" customHeight="1" x14ac:dyDescent="0.2">
      <c r="A173" s="77">
        <v>175</v>
      </c>
      <c r="B173" s="62" t="s">
        <v>314</v>
      </c>
      <c r="C173" s="41">
        <v>6913</v>
      </c>
      <c r="D173" s="9" t="s">
        <v>122</v>
      </c>
      <c r="E173" s="202">
        <f>SUM(E174,E175,E177,E178,E180)</f>
        <v>0</v>
      </c>
    </row>
    <row r="174" spans="1:6" ht="16.149999999999999" customHeight="1" x14ac:dyDescent="0.2">
      <c r="A174" s="77">
        <v>176</v>
      </c>
      <c r="B174" s="62"/>
      <c r="C174" s="42">
        <v>69131</v>
      </c>
      <c r="D174" s="16" t="s">
        <v>123</v>
      </c>
      <c r="E174" s="236"/>
    </row>
    <row r="175" spans="1:6" ht="16.149999999999999" customHeight="1" x14ac:dyDescent="0.2">
      <c r="A175" s="77">
        <v>177</v>
      </c>
      <c r="B175" s="62"/>
      <c r="C175" s="42">
        <v>69132</v>
      </c>
      <c r="D175" s="16" t="s">
        <v>307</v>
      </c>
      <c r="E175" s="236"/>
    </row>
    <row r="176" spans="1:6" ht="16.149999999999999" customHeight="1" x14ac:dyDescent="0.2">
      <c r="A176" s="77">
        <v>178</v>
      </c>
      <c r="B176" s="62"/>
      <c r="C176" s="42">
        <v>691321</v>
      </c>
      <c r="D176" s="16" t="s">
        <v>354</v>
      </c>
      <c r="E176" s="236"/>
    </row>
    <row r="177" spans="1:7" ht="16.149999999999999" customHeight="1" x14ac:dyDescent="0.2">
      <c r="A177" s="77">
        <v>179</v>
      </c>
      <c r="B177" s="62"/>
      <c r="C177" s="42">
        <v>69133</v>
      </c>
      <c r="D177" s="16" t="s">
        <v>308</v>
      </c>
      <c r="E177" s="236"/>
    </row>
    <row r="178" spans="1:7" ht="16.149999999999999" customHeight="1" x14ac:dyDescent="0.2">
      <c r="A178" s="77">
        <v>180</v>
      </c>
      <c r="B178" s="62"/>
      <c r="C178" s="42">
        <v>69134</v>
      </c>
      <c r="D178" s="70" t="s">
        <v>309</v>
      </c>
      <c r="E178" s="236"/>
    </row>
    <row r="179" spans="1:7" ht="16.149999999999999" customHeight="1" x14ac:dyDescent="0.2">
      <c r="A179" s="77">
        <v>181</v>
      </c>
      <c r="B179" s="62"/>
      <c r="C179" s="42">
        <v>691341</v>
      </c>
      <c r="D179" s="16" t="s">
        <v>354</v>
      </c>
      <c r="E179" s="236"/>
    </row>
    <row r="180" spans="1:7" ht="16.149999999999999" customHeight="1" thickBot="1" x14ac:dyDescent="0.25">
      <c r="A180" s="77">
        <v>182</v>
      </c>
      <c r="B180" s="62"/>
      <c r="C180" s="42">
        <v>69135</v>
      </c>
      <c r="D180" s="70" t="s">
        <v>310</v>
      </c>
      <c r="E180" s="236"/>
    </row>
    <row r="181" spans="1:7" ht="16.149999999999999" customHeight="1" thickBot="1" x14ac:dyDescent="0.3">
      <c r="A181" s="78">
        <v>183</v>
      </c>
      <c r="B181" s="63" t="s">
        <v>209</v>
      </c>
      <c r="C181" s="57"/>
      <c r="D181" s="71" t="s">
        <v>212</v>
      </c>
      <c r="E181" s="208">
        <f>E113-E9</f>
        <v>-232752</v>
      </c>
    </row>
    <row r="182" spans="1:7" ht="16.149999999999999" customHeight="1" thickBot="1" x14ac:dyDescent="0.3">
      <c r="A182" s="78">
        <v>184</v>
      </c>
      <c r="B182" s="64"/>
      <c r="C182" s="58">
        <v>591</v>
      </c>
      <c r="D182" s="72" t="s">
        <v>45</v>
      </c>
      <c r="E182" s="242"/>
    </row>
    <row r="183" spans="1:7" ht="16.149999999999999" customHeight="1" thickBot="1" x14ac:dyDescent="0.3">
      <c r="A183" s="78">
        <v>185</v>
      </c>
      <c r="B183" s="63" t="s">
        <v>210</v>
      </c>
      <c r="C183" s="57"/>
      <c r="D183" s="71" t="s">
        <v>211</v>
      </c>
      <c r="E183" s="208">
        <f>SUM(E181-E182)</f>
        <v>-232752</v>
      </c>
    </row>
    <row r="184" spans="1:7" ht="30" customHeight="1" thickBot="1" x14ac:dyDescent="0.3">
      <c r="A184" s="23"/>
      <c r="B184" s="55"/>
      <c r="C184" s="45"/>
      <c r="D184" s="73"/>
      <c r="E184" s="209"/>
    </row>
    <row r="185" spans="1:7" ht="22.9" customHeight="1" thickTop="1" thickBot="1" x14ac:dyDescent="0.25">
      <c r="A185" s="257" t="s">
        <v>388</v>
      </c>
      <c r="B185" s="258"/>
      <c r="C185" s="258"/>
      <c r="D185" s="259"/>
      <c r="E185" s="246"/>
    </row>
    <row r="186" spans="1:7" ht="20.45" customHeight="1" thickTop="1" x14ac:dyDescent="0.25">
      <c r="A186" s="23"/>
      <c r="B186" s="55"/>
      <c r="C186" s="45"/>
      <c r="D186" s="183"/>
      <c r="E186" s="209"/>
    </row>
    <row r="187" spans="1:7" ht="13.5" hidden="1" thickBot="1" x14ac:dyDescent="0.25">
      <c r="A187" s="24"/>
      <c r="B187" s="54"/>
      <c r="C187" s="103"/>
      <c r="D187" s="107"/>
      <c r="E187" s="210" t="s">
        <v>74</v>
      </c>
    </row>
    <row r="188" spans="1:7" ht="13.5" hidden="1" thickBot="1" x14ac:dyDescent="0.25">
      <c r="A188" s="24"/>
      <c r="B188" s="54"/>
      <c r="C188" s="103"/>
      <c r="D188" s="2"/>
      <c r="E188" s="211"/>
    </row>
    <row r="189" spans="1:7" ht="15.75" hidden="1" x14ac:dyDescent="0.25">
      <c r="A189" s="59" t="s">
        <v>2</v>
      </c>
      <c r="B189" s="108"/>
      <c r="C189" s="109" t="s">
        <v>217</v>
      </c>
      <c r="D189" s="110" t="s">
        <v>363</v>
      </c>
      <c r="E189" s="212"/>
    </row>
    <row r="190" spans="1:7" ht="13.5" hidden="1" thickBot="1" x14ac:dyDescent="0.25">
      <c r="A190" s="22"/>
      <c r="B190" s="111"/>
      <c r="C190" s="112" t="s">
        <v>130</v>
      </c>
      <c r="D190" s="113"/>
      <c r="E190" s="213" t="s">
        <v>356</v>
      </c>
      <c r="F190" s="51"/>
      <c r="G190" s="51"/>
    </row>
    <row r="191" spans="1:7" ht="12.75" hidden="1" customHeight="1" x14ac:dyDescent="0.2">
      <c r="A191" s="77">
        <v>1</v>
      </c>
      <c r="B191" s="114"/>
      <c r="C191" s="115"/>
      <c r="D191" s="14" t="s">
        <v>75</v>
      </c>
      <c r="E191" s="184">
        <f>SUM(E114)</f>
        <v>0</v>
      </c>
    </row>
    <row r="192" spans="1:7" hidden="1" x14ac:dyDescent="0.2">
      <c r="A192" s="77">
        <v>2</v>
      </c>
      <c r="B192" s="116"/>
      <c r="C192" s="117"/>
      <c r="D192" s="118" t="s">
        <v>64</v>
      </c>
      <c r="E192" s="185">
        <f>SUM(E129:E133,E147:E153,E154,E162)</f>
        <v>0</v>
      </c>
    </row>
    <row r="193" spans="1:5" hidden="1" x14ac:dyDescent="0.2">
      <c r="A193" s="77">
        <v>3</v>
      </c>
      <c r="B193" s="116"/>
      <c r="C193" s="117"/>
      <c r="D193" s="118" t="s">
        <v>76</v>
      </c>
      <c r="E193" s="185">
        <f>SUM(E167)</f>
        <v>0</v>
      </c>
    </row>
    <row r="194" spans="1:5" hidden="1" x14ac:dyDescent="0.2">
      <c r="A194" s="77">
        <v>4</v>
      </c>
      <c r="B194" s="114"/>
      <c r="C194" s="115"/>
      <c r="D194" s="118" t="s">
        <v>77</v>
      </c>
      <c r="E194" s="185">
        <f>SUM(E171)</f>
        <v>0</v>
      </c>
    </row>
    <row r="195" spans="1:5" hidden="1" x14ac:dyDescent="0.2">
      <c r="A195" s="77">
        <v>5</v>
      </c>
      <c r="B195" s="114"/>
      <c r="C195" s="115"/>
      <c r="D195" s="118" t="s">
        <v>332</v>
      </c>
      <c r="E195" s="185">
        <f>SUM(E140,E141,E142,E145,E174,E175,E177,E178)</f>
        <v>0</v>
      </c>
    </row>
    <row r="196" spans="1:5" hidden="1" x14ac:dyDescent="0.2">
      <c r="A196" s="77">
        <v>6</v>
      </c>
      <c r="B196" s="114"/>
      <c r="C196" s="115"/>
      <c r="D196" s="118" t="s">
        <v>333</v>
      </c>
      <c r="E196" s="185">
        <f>SUM(E135,E138,E143,E144,E180)</f>
        <v>0</v>
      </c>
    </row>
    <row r="197" spans="1:5" ht="15.75" hidden="1" x14ac:dyDescent="0.25">
      <c r="A197" s="81">
        <v>7</v>
      </c>
      <c r="B197" s="119"/>
      <c r="C197" s="120"/>
      <c r="D197" s="121" t="s">
        <v>78</v>
      </c>
      <c r="E197" s="187">
        <f>SUM(E191:E196)</f>
        <v>0</v>
      </c>
    </row>
    <row r="198" spans="1:5" ht="18.75" hidden="1" customHeight="1" x14ac:dyDescent="0.2">
      <c r="A198" s="77">
        <v>8</v>
      </c>
      <c r="B198" s="114"/>
      <c r="C198" s="115"/>
      <c r="D198" s="14" t="s">
        <v>23</v>
      </c>
      <c r="E198" s="188">
        <f>SUM(E43)</f>
        <v>162095</v>
      </c>
    </row>
    <row r="199" spans="1:5" hidden="1" x14ac:dyDescent="0.2">
      <c r="A199" s="77">
        <v>9</v>
      </c>
      <c r="B199" s="116"/>
      <c r="C199" s="117"/>
      <c r="D199" s="118" t="s">
        <v>115</v>
      </c>
      <c r="E199" s="189">
        <f>SUM(E10,E24,E62,E66,E86,E99,E104,E109,E111)</f>
        <v>70657</v>
      </c>
    </row>
    <row r="200" spans="1:5" hidden="1" x14ac:dyDescent="0.2">
      <c r="A200" s="77">
        <v>10</v>
      </c>
      <c r="B200" s="114"/>
      <c r="C200" s="115"/>
      <c r="D200" s="118" t="s">
        <v>114</v>
      </c>
      <c r="E200" s="189">
        <f>SUM(E12,E18,E19,E39)</f>
        <v>18290</v>
      </c>
    </row>
    <row r="201" spans="1:5" hidden="1" x14ac:dyDescent="0.2">
      <c r="A201" s="77">
        <v>11</v>
      </c>
      <c r="B201" s="114"/>
      <c r="C201" s="115"/>
      <c r="D201" s="118" t="s">
        <v>326</v>
      </c>
      <c r="E201" s="189">
        <f>SUM(E34)</f>
        <v>70</v>
      </c>
    </row>
    <row r="202" spans="1:5" hidden="1" x14ac:dyDescent="0.2">
      <c r="A202" s="77">
        <v>12</v>
      </c>
      <c r="B202" s="114"/>
      <c r="C202" s="115"/>
      <c r="D202" s="118" t="s">
        <v>327</v>
      </c>
      <c r="E202" s="189" t="e">
        <f>SUM(E25-E203)</f>
        <v>#REF!</v>
      </c>
    </row>
    <row r="203" spans="1:5" hidden="1" x14ac:dyDescent="0.2">
      <c r="A203" s="77">
        <v>13</v>
      </c>
      <c r="B203" s="114"/>
      <c r="C203" s="115"/>
      <c r="D203" s="118" t="s">
        <v>328</v>
      </c>
      <c r="E203" s="243" t="e">
        <f>SUM(#REF!)</f>
        <v>#REF!</v>
      </c>
    </row>
    <row r="204" spans="1:5" hidden="1" x14ac:dyDescent="0.2">
      <c r="A204" s="77">
        <v>14</v>
      </c>
      <c r="B204" s="116"/>
      <c r="C204" s="117"/>
      <c r="D204" s="118" t="s">
        <v>329</v>
      </c>
      <c r="E204" s="185">
        <f>SUM(E13,E14,E15,E16,E17,E23,E28,E31,E32,E35,E36,E37,E38,E40,E41,E42,E62,E66,E86,E109,E111)</f>
        <v>30905</v>
      </c>
    </row>
    <row r="205" spans="1:5" ht="15.75" hidden="1" x14ac:dyDescent="0.25">
      <c r="A205" s="82">
        <v>15</v>
      </c>
      <c r="B205" s="119"/>
      <c r="C205" s="120"/>
      <c r="D205" s="122" t="s">
        <v>79</v>
      </c>
      <c r="E205" s="190">
        <f>SUM(E198,E199)</f>
        <v>232752</v>
      </c>
    </row>
    <row r="206" spans="1:5" ht="16.149999999999999" hidden="1" customHeight="1" x14ac:dyDescent="0.25">
      <c r="A206" s="86">
        <v>16</v>
      </c>
      <c r="B206" s="123"/>
      <c r="C206" s="124"/>
      <c r="D206" s="125" t="s">
        <v>212</v>
      </c>
      <c r="E206" s="191">
        <f>SUM(E197-E205)</f>
        <v>-232752</v>
      </c>
    </row>
    <row r="207" spans="1:5" ht="16.149999999999999" hidden="1" customHeight="1" thickBot="1" x14ac:dyDescent="0.3">
      <c r="A207" s="87">
        <v>17</v>
      </c>
      <c r="B207" s="126"/>
      <c r="C207" s="127"/>
      <c r="D207" s="128" t="s">
        <v>45</v>
      </c>
      <c r="E207" s="192">
        <f>SUM(E182)</f>
        <v>0</v>
      </c>
    </row>
    <row r="208" spans="1:5" ht="17.45" hidden="1" customHeight="1" thickBot="1" x14ac:dyDescent="0.3">
      <c r="A208" s="78">
        <v>18</v>
      </c>
      <c r="B208" s="129"/>
      <c r="C208" s="130"/>
      <c r="D208" s="15" t="s">
        <v>322</v>
      </c>
      <c r="E208" s="193">
        <f>E206-E207</f>
        <v>-232752</v>
      </c>
    </row>
    <row r="209" spans="1:5" ht="18.75" hidden="1" customHeight="1" x14ac:dyDescent="0.25">
      <c r="A209" s="77">
        <v>19</v>
      </c>
      <c r="B209" s="114"/>
      <c r="C209" s="41">
        <v>914</v>
      </c>
      <c r="D209" s="17" t="s">
        <v>248</v>
      </c>
      <c r="E209" s="244" t="e">
        <f>SUM(#REF!)</f>
        <v>#REF!</v>
      </c>
    </row>
    <row r="210" spans="1:5" hidden="1" x14ac:dyDescent="0.2">
      <c r="A210" s="77">
        <v>20</v>
      </c>
      <c r="B210" s="116"/>
      <c r="C210" s="131">
        <v>9141</v>
      </c>
      <c r="D210" s="118" t="s">
        <v>214</v>
      </c>
      <c r="E210" s="244" t="e">
        <f>SUM(#REF!)</f>
        <v>#REF!</v>
      </c>
    </row>
    <row r="211" spans="1:5" hidden="1" x14ac:dyDescent="0.2">
      <c r="A211" s="77">
        <v>21</v>
      </c>
      <c r="B211" s="116"/>
      <c r="C211" s="131">
        <v>9142</v>
      </c>
      <c r="D211" s="118" t="s">
        <v>213</v>
      </c>
      <c r="E211" s="244" t="e">
        <f>SUM(#REF!)</f>
        <v>#REF!</v>
      </c>
    </row>
    <row r="212" spans="1:5" ht="15.75" hidden="1" x14ac:dyDescent="0.25">
      <c r="A212" s="77">
        <v>22</v>
      </c>
      <c r="B212" s="116"/>
      <c r="C212" s="132">
        <v>914</v>
      </c>
      <c r="D212" s="133" t="s">
        <v>244</v>
      </c>
      <c r="E212" s="244" t="e">
        <f>SUM(#REF!)</f>
        <v>#REF!</v>
      </c>
    </row>
    <row r="213" spans="1:5" ht="15.75" hidden="1" x14ac:dyDescent="0.25">
      <c r="A213" s="77">
        <v>23</v>
      </c>
      <c r="B213" s="232" t="s">
        <v>110</v>
      </c>
      <c r="C213" s="233"/>
      <c r="D213" s="134" t="s">
        <v>80</v>
      </c>
      <c r="E213" s="185" t="e">
        <f>SUM(E209,E210,E211)</f>
        <v>#REF!</v>
      </c>
    </row>
    <row r="214" spans="1:5" hidden="1" x14ac:dyDescent="0.2">
      <c r="A214" s="77">
        <v>24</v>
      </c>
      <c r="B214" s="255" t="e">
        <f>SUM(E215,E216)</f>
        <v>#REF!</v>
      </c>
      <c r="C214" s="256"/>
      <c r="D214" s="118" t="s">
        <v>81</v>
      </c>
      <c r="E214" s="189" t="e">
        <f>SUM(E213-E212)</f>
        <v>#REF!</v>
      </c>
    </row>
    <row r="215" spans="1:5" hidden="1" x14ac:dyDescent="0.2">
      <c r="A215" s="77">
        <v>25</v>
      </c>
      <c r="D215" s="118" t="s">
        <v>222</v>
      </c>
      <c r="E215" s="243" t="e">
        <f>SUM(#REF!)</f>
        <v>#REF!</v>
      </c>
    </row>
    <row r="216" spans="1:5" hidden="1" x14ac:dyDescent="0.2">
      <c r="A216" s="77">
        <v>26</v>
      </c>
      <c r="B216" s="116"/>
      <c r="C216" s="117"/>
      <c r="D216" s="118" t="s">
        <v>223</v>
      </c>
      <c r="E216" s="243" t="e">
        <f>SUM(#REF!)</f>
        <v>#REF!</v>
      </c>
    </row>
    <row r="217" spans="1:5" hidden="1" x14ac:dyDescent="0.2">
      <c r="A217" s="77">
        <v>27</v>
      </c>
      <c r="B217" s="116"/>
      <c r="C217" s="117"/>
      <c r="D217" s="118" t="s">
        <v>293</v>
      </c>
      <c r="E217" s="194" t="e">
        <f>E214/SUM(E209:E211)</f>
        <v>#REF!</v>
      </c>
    </row>
    <row r="218" spans="1:5" hidden="1" x14ac:dyDescent="0.2">
      <c r="A218" s="77">
        <v>28</v>
      </c>
      <c r="B218" s="116"/>
      <c r="C218" s="117"/>
      <c r="D218" s="118" t="s">
        <v>364</v>
      </c>
      <c r="E218" s="195" t="e">
        <f>E212-E209</f>
        <v>#REF!</v>
      </c>
    </row>
    <row r="219" spans="1:5" hidden="1" x14ac:dyDescent="0.2">
      <c r="A219" s="81">
        <v>29</v>
      </c>
      <c r="B219" s="119"/>
      <c r="C219" s="120"/>
      <c r="D219" s="135" t="s">
        <v>292</v>
      </c>
      <c r="E219" s="196" t="e">
        <f>E212/E209</f>
        <v>#REF!</v>
      </c>
    </row>
    <row r="220" spans="1:5" ht="18.75" hidden="1" customHeight="1" x14ac:dyDescent="0.25">
      <c r="A220" s="77">
        <v>30</v>
      </c>
      <c r="B220" s="136"/>
      <c r="C220" s="137">
        <v>915</v>
      </c>
      <c r="D220" s="138" t="s">
        <v>243</v>
      </c>
      <c r="E220" s="243" t="e">
        <f>SUM(#REF!)</f>
        <v>#REF!</v>
      </c>
    </row>
    <row r="221" spans="1:5" hidden="1" x14ac:dyDescent="0.2">
      <c r="A221" s="77">
        <v>31</v>
      </c>
      <c r="B221" s="116"/>
      <c r="C221" s="131">
        <v>9151</v>
      </c>
      <c r="D221" s="118" t="s">
        <v>319</v>
      </c>
      <c r="E221" s="243" t="e">
        <f>SUM(#REF!)</f>
        <v>#REF!</v>
      </c>
    </row>
    <row r="222" spans="1:5" hidden="1" x14ac:dyDescent="0.2">
      <c r="A222" s="77">
        <v>32</v>
      </c>
      <c r="B222" s="116"/>
      <c r="C222" s="131">
        <v>9152</v>
      </c>
      <c r="D222" s="118" t="s">
        <v>246</v>
      </c>
      <c r="E222" s="243" t="e">
        <f>SUM(#REF!)</f>
        <v>#REF!</v>
      </c>
    </row>
    <row r="223" spans="1:5" hidden="1" x14ac:dyDescent="0.2">
      <c r="A223" s="77">
        <v>33</v>
      </c>
      <c r="B223" s="116"/>
      <c r="C223" s="131">
        <v>9153</v>
      </c>
      <c r="D223" s="118" t="s">
        <v>320</v>
      </c>
      <c r="E223" s="185" t="e">
        <f>SUM(E224,E225)</f>
        <v>#REF!</v>
      </c>
    </row>
    <row r="224" spans="1:5" hidden="1" x14ac:dyDescent="0.2">
      <c r="A224" s="77">
        <v>34</v>
      </c>
      <c r="B224" s="116"/>
      <c r="C224" s="131">
        <v>91531</v>
      </c>
      <c r="D224" s="118" t="s">
        <v>383</v>
      </c>
      <c r="E224" s="243" t="e">
        <f>SUM(#REF!)</f>
        <v>#REF!</v>
      </c>
    </row>
    <row r="225" spans="1:5" hidden="1" x14ac:dyDescent="0.2">
      <c r="A225" s="77">
        <v>35</v>
      </c>
      <c r="B225" s="116"/>
      <c r="C225" s="131">
        <v>91532</v>
      </c>
      <c r="D225" s="118" t="s">
        <v>384</v>
      </c>
      <c r="E225" s="243" t="e">
        <f>SUM(#REF!)</f>
        <v>#REF!</v>
      </c>
    </row>
    <row r="226" spans="1:5" ht="15.75" hidden="1" x14ac:dyDescent="0.25">
      <c r="A226" s="77">
        <v>36</v>
      </c>
      <c r="B226" s="116"/>
      <c r="C226" s="132">
        <v>915</v>
      </c>
      <c r="D226" s="139" t="s">
        <v>242</v>
      </c>
      <c r="E226" s="243" t="e">
        <f>SUM(#REF!)</f>
        <v>#REF!</v>
      </c>
    </row>
    <row r="227" spans="1:5" ht="15.75" hidden="1" x14ac:dyDescent="0.25">
      <c r="A227" s="77">
        <v>37</v>
      </c>
      <c r="B227" s="232" t="s">
        <v>110</v>
      </c>
      <c r="C227" s="233"/>
      <c r="D227" s="134" t="s">
        <v>218</v>
      </c>
      <c r="E227" s="185" t="e">
        <f>SUM(E220,E221,E222,E223)</f>
        <v>#REF!</v>
      </c>
    </row>
    <row r="228" spans="1:5" ht="12.75" hidden="1" customHeight="1" x14ac:dyDescent="0.2">
      <c r="A228" s="77">
        <v>38</v>
      </c>
      <c r="B228" s="255" t="e">
        <f>SUM(E229,E230)</f>
        <v>#REF!</v>
      </c>
      <c r="C228" s="256"/>
      <c r="D228" s="118" t="s">
        <v>295</v>
      </c>
      <c r="E228" s="185" t="e">
        <f>SUM(E227-E226)</f>
        <v>#REF!</v>
      </c>
    </row>
    <row r="229" spans="1:5" ht="12.75" hidden="1" customHeight="1" x14ac:dyDescent="0.2">
      <c r="A229" s="77">
        <v>39</v>
      </c>
      <c r="D229" s="118" t="s">
        <v>296</v>
      </c>
      <c r="E229" s="243" t="e">
        <f>SUM(#REF!)</f>
        <v>#REF!</v>
      </c>
    </row>
    <row r="230" spans="1:5" ht="12.75" hidden="1" customHeight="1" x14ac:dyDescent="0.2">
      <c r="A230" s="77">
        <v>40</v>
      </c>
      <c r="B230" s="116"/>
      <c r="C230" s="117"/>
      <c r="D230" s="118" t="s">
        <v>297</v>
      </c>
      <c r="E230" s="243" t="e">
        <f>SUM(#REF!)</f>
        <v>#REF!</v>
      </c>
    </row>
    <row r="231" spans="1:5" ht="12.75" hidden="1" customHeight="1" x14ac:dyDescent="0.2">
      <c r="A231" s="77">
        <v>41</v>
      </c>
      <c r="B231" s="116"/>
      <c r="C231" s="117"/>
      <c r="D231" s="118" t="s">
        <v>298</v>
      </c>
      <c r="E231" s="194" t="e">
        <f>SUM(E228/E227)</f>
        <v>#REF!</v>
      </c>
    </row>
    <row r="232" spans="1:5" ht="12.75" hidden="1" customHeight="1" x14ac:dyDescent="0.2">
      <c r="A232" s="77">
        <v>42</v>
      </c>
      <c r="B232" s="116"/>
      <c r="C232" s="117"/>
      <c r="D232" s="118" t="s">
        <v>365</v>
      </c>
      <c r="E232" s="194" t="e">
        <f>SUM(E226-E220)</f>
        <v>#REF!</v>
      </c>
    </row>
    <row r="233" spans="1:5" ht="12.75" hidden="1" customHeight="1" x14ac:dyDescent="0.2">
      <c r="A233" s="81">
        <v>43</v>
      </c>
      <c r="B233" s="119"/>
      <c r="C233" s="120"/>
      <c r="D233" s="135" t="s">
        <v>299</v>
      </c>
      <c r="E233" s="194" t="e">
        <f>SUM(E226/E220)</f>
        <v>#REF!</v>
      </c>
    </row>
    <row r="234" spans="1:5" ht="18.75" hidden="1" customHeight="1" x14ac:dyDescent="0.25">
      <c r="A234" s="77">
        <v>44</v>
      </c>
      <c r="B234" s="114"/>
      <c r="C234" s="41">
        <v>916</v>
      </c>
      <c r="D234" s="17" t="s">
        <v>241</v>
      </c>
      <c r="E234" s="243" t="e">
        <f>SUM(#REF!)</f>
        <v>#REF!</v>
      </c>
    </row>
    <row r="235" spans="1:5" hidden="1" x14ac:dyDescent="0.2">
      <c r="A235" s="77">
        <v>45</v>
      </c>
      <c r="B235" s="116"/>
      <c r="C235" s="131">
        <v>9161</v>
      </c>
      <c r="D235" s="118" t="s">
        <v>219</v>
      </c>
      <c r="E235" s="243" t="e">
        <f>SUM(#REF!)</f>
        <v>#REF!</v>
      </c>
    </row>
    <row r="236" spans="1:5" hidden="1" x14ac:dyDescent="0.2">
      <c r="A236" s="77">
        <v>46</v>
      </c>
      <c r="B236" s="116"/>
      <c r="C236" s="131">
        <v>9162</v>
      </c>
      <c r="D236" s="118" t="s">
        <v>220</v>
      </c>
      <c r="E236" s="243" t="e">
        <f>SUM(#REF!)</f>
        <v>#REF!</v>
      </c>
    </row>
    <row r="237" spans="1:5" hidden="1" x14ac:dyDescent="0.2">
      <c r="A237" s="77">
        <v>47</v>
      </c>
      <c r="B237" s="116"/>
      <c r="C237" s="131">
        <v>9163</v>
      </c>
      <c r="D237" s="118" t="s">
        <v>321</v>
      </c>
      <c r="E237" s="243" t="e">
        <f>SUM(#REF!)</f>
        <v>#REF!</v>
      </c>
    </row>
    <row r="238" spans="1:5" hidden="1" x14ac:dyDescent="0.2">
      <c r="A238" s="77">
        <v>48</v>
      </c>
      <c r="B238" s="116"/>
      <c r="C238" s="131">
        <v>9164</v>
      </c>
      <c r="D238" s="140" t="s">
        <v>317</v>
      </c>
      <c r="E238" s="243" t="e">
        <f>SUM(#REF!)</f>
        <v>#REF!</v>
      </c>
    </row>
    <row r="239" spans="1:5" hidden="1" x14ac:dyDescent="0.2">
      <c r="A239" s="77">
        <v>49</v>
      </c>
      <c r="B239" s="116"/>
      <c r="C239" s="131">
        <v>9165</v>
      </c>
      <c r="D239" s="118" t="s">
        <v>221</v>
      </c>
      <c r="E239" s="243" t="e">
        <f>SUM(#REF!)</f>
        <v>#REF!</v>
      </c>
    </row>
    <row r="240" spans="1:5" hidden="1" x14ac:dyDescent="0.2">
      <c r="A240" s="77">
        <v>50</v>
      </c>
      <c r="B240" s="116"/>
      <c r="C240" s="131">
        <v>9166</v>
      </c>
      <c r="D240" s="140" t="s">
        <v>318</v>
      </c>
      <c r="E240" s="243" t="e">
        <f>SUM(#REF!)</f>
        <v>#REF!</v>
      </c>
    </row>
    <row r="241" spans="1:5" hidden="1" x14ac:dyDescent="0.2">
      <c r="A241" s="77">
        <v>51</v>
      </c>
      <c r="B241" s="116"/>
      <c r="C241" s="131">
        <v>9167</v>
      </c>
      <c r="D241" s="141" t="s">
        <v>330</v>
      </c>
      <c r="E241" s="185" t="e">
        <f>SUM(E242,E249)</f>
        <v>#REF!</v>
      </c>
    </row>
    <row r="242" spans="1:5" ht="15" hidden="1" x14ac:dyDescent="0.25">
      <c r="A242" s="77">
        <v>52</v>
      </c>
      <c r="B242" s="116"/>
      <c r="C242" s="131">
        <v>91671</v>
      </c>
      <c r="D242" s="142" t="s">
        <v>341</v>
      </c>
      <c r="E242" s="194" t="e">
        <f>SUM(E243,E247)</f>
        <v>#REF!</v>
      </c>
    </row>
    <row r="243" spans="1:5" hidden="1" x14ac:dyDescent="0.2">
      <c r="A243" s="77">
        <v>53</v>
      </c>
      <c r="B243" s="116"/>
      <c r="C243" s="132">
        <v>916712</v>
      </c>
      <c r="D243" s="143" t="s">
        <v>342</v>
      </c>
      <c r="E243" s="197" t="e">
        <f>SUM(E244:E246)</f>
        <v>#REF!</v>
      </c>
    </row>
    <row r="244" spans="1:5" hidden="1" x14ac:dyDescent="0.2">
      <c r="A244" s="77">
        <v>54</v>
      </c>
      <c r="B244" s="116"/>
      <c r="C244" s="131">
        <v>9167121</v>
      </c>
      <c r="D244" s="65" t="s">
        <v>385</v>
      </c>
      <c r="E244" s="243" t="e">
        <f>SUM(#REF!)</f>
        <v>#REF!</v>
      </c>
    </row>
    <row r="245" spans="1:5" hidden="1" x14ac:dyDescent="0.2">
      <c r="A245" s="77">
        <v>55</v>
      </c>
      <c r="B245" s="116"/>
      <c r="C245" s="131">
        <v>9167122</v>
      </c>
      <c r="D245" s="118" t="s">
        <v>344</v>
      </c>
      <c r="E245" s="243" t="e">
        <f>SUM(#REF!)</f>
        <v>#REF!</v>
      </c>
    </row>
    <row r="246" spans="1:5" hidden="1" x14ac:dyDescent="0.2">
      <c r="A246" s="77">
        <v>56</v>
      </c>
      <c r="B246" s="116"/>
      <c r="C246" s="131">
        <v>9167123</v>
      </c>
      <c r="D246" s="118" t="s">
        <v>386</v>
      </c>
      <c r="E246" s="243" t="e">
        <f>SUM(#REF!)</f>
        <v>#REF!</v>
      </c>
    </row>
    <row r="247" spans="1:5" hidden="1" x14ac:dyDescent="0.2">
      <c r="A247" s="77">
        <v>57</v>
      </c>
      <c r="B247" s="116"/>
      <c r="C247" s="132">
        <v>916713</v>
      </c>
      <c r="D247" s="143" t="s">
        <v>343</v>
      </c>
      <c r="E247" s="185" t="e">
        <f>SUM(E248:E248)</f>
        <v>#REF!</v>
      </c>
    </row>
    <row r="248" spans="1:5" hidden="1" x14ac:dyDescent="0.2">
      <c r="A248" s="77">
        <v>58</v>
      </c>
      <c r="B248" s="116"/>
      <c r="C248" s="131">
        <v>9167135</v>
      </c>
      <c r="D248" s="118" t="s">
        <v>331</v>
      </c>
      <c r="E248" s="243" t="e">
        <f>SUM(#REF!)</f>
        <v>#REF!</v>
      </c>
    </row>
    <row r="249" spans="1:5" hidden="1" x14ac:dyDescent="0.2">
      <c r="A249" s="77">
        <v>59</v>
      </c>
      <c r="B249" s="116"/>
      <c r="C249" s="132">
        <v>91672</v>
      </c>
      <c r="D249" s="9" t="s">
        <v>228</v>
      </c>
      <c r="E249" s="185" t="e">
        <f>SUM(E250,E251,E253)</f>
        <v>#REF!</v>
      </c>
    </row>
    <row r="250" spans="1:5" hidden="1" x14ac:dyDescent="0.2">
      <c r="A250" s="77">
        <v>60</v>
      </c>
      <c r="B250" s="116"/>
      <c r="C250" s="131">
        <v>916721</v>
      </c>
      <c r="D250" s="14" t="s">
        <v>229</v>
      </c>
      <c r="E250" s="243" t="e">
        <f>SUM(#REF!)</f>
        <v>#REF!</v>
      </c>
    </row>
    <row r="251" spans="1:5" hidden="1" x14ac:dyDescent="0.2">
      <c r="A251" s="77">
        <v>61</v>
      </c>
      <c r="B251" s="116"/>
      <c r="C251" s="131">
        <v>916722</v>
      </c>
      <c r="D251" s="14" t="s">
        <v>230</v>
      </c>
      <c r="E251" s="243" t="e">
        <f>SUM(#REF!)</f>
        <v>#REF!</v>
      </c>
    </row>
    <row r="252" spans="1:5" hidden="1" x14ac:dyDescent="0.2">
      <c r="A252" s="77">
        <v>62</v>
      </c>
      <c r="B252" s="116"/>
      <c r="C252" s="131">
        <v>9167221</v>
      </c>
      <c r="D252" s="14" t="s">
        <v>355</v>
      </c>
      <c r="E252" s="243" t="e">
        <f>SUM(#REF!)</f>
        <v>#REF!</v>
      </c>
    </row>
    <row r="253" spans="1:5" hidden="1" x14ac:dyDescent="0.2">
      <c r="A253" s="77">
        <v>63</v>
      </c>
      <c r="B253" s="116"/>
      <c r="C253" s="131">
        <v>916723</v>
      </c>
      <c r="D253" s="14" t="s">
        <v>231</v>
      </c>
      <c r="E253" s="243" t="e">
        <f>SUM(#REF!)</f>
        <v>#REF!</v>
      </c>
    </row>
    <row r="254" spans="1:5" ht="15.75" hidden="1" x14ac:dyDescent="0.25">
      <c r="A254" s="77">
        <v>64</v>
      </c>
      <c r="B254" s="116"/>
      <c r="C254" s="132">
        <v>916</v>
      </c>
      <c r="D254" s="17" t="s">
        <v>240</v>
      </c>
      <c r="E254" s="243" t="e">
        <f>SUM(#REF!)</f>
        <v>#REF!</v>
      </c>
    </row>
    <row r="255" spans="1:5" ht="15.75" hidden="1" x14ac:dyDescent="0.25">
      <c r="A255" s="77">
        <v>65</v>
      </c>
      <c r="B255" s="232" t="s">
        <v>110</v>
      </c>
      <c r="C255" s="233"/>
      <c r="D255" s="133" t="s">
        <v>216</v>
      </c>
      <c r="E255" s="189" t="e">
        <f>SUM(E234,E235,E236,E237,E238,E239,E240,E241)</f>
        <v>#REF!</v>
      </c>
    </row>
    <row r="256" spans="1:5" hidden="1" x14ac:dyDescent="0.2">
      <c r="A256" s="77">
        <v>66</v>
      </c>
      <c r="B256" s="253" t="e">
        <f>SUM(E257:E260)</f>
        <v>#REF!</v>
      </c>
      <c r="C256" s="254"/>
      <c r="D256" s="186" t="s">
        <v>359</v>
      </c>
      <c r="E256" s="189" t="e">
        <f>SUM(E255-E254)</f>
        <v>#REF!</v>
      </c>
    </row>
    <row r="257" spans="1:8" hidden="1" x14ac:dyDescent="0.2">
      <c r="A257" s="77">
        <v>67</v>
      </c>
      <c r="D257" s="144" t="s">
        <v>224</v>
      </c>
      <c r="E257" s="243" t="e">
        <f>SUM(#REF!)</f>
        <v>#REF!</v>
      </c>
    </row>
    <row r="258" spans="1:8" hidden="1" x14ac:dyDescent="0.2">
      <c r="A258" s="77">
        <v>68</v>
      </c>
      <c r="B258" s="116"/>
      <c r="C258" s="117"/>
      <c r="D258" s="144" t="s">
        <v>225</v>
      </c>
      <c r="E258" s="243" t="e">
        <f>SUM(#REF!)</f>
        <v>#REF!</v>
      </c>
    </row>
    <row r="259" spans="1:8" hidden="1" x14ac:dyDescent="0.2">
      <c r="A259" s="77">
        <v>69</v>
      </c>
      <c r="B259" s="116"/>
      <c r="C259" s="117"/>
      <c r="D259" s="144" t="s">
        <v>226</v>
      </c>
      <c r="E259" s="243" t="e">
        <f>SUM(#REF!)</f>
        <v>#REF!</v>
      </c>
    </row>
    <row r="260" spans="1:8" hidden="1" x14ac:dyDescent="0.2">
      <c r="A260" s="77">
        <v>70</v>
      </c>
      <c r="B260" s="116"/>
      <c r="C260" s="117"/>
      <c r="D260" s="144" t="s">
        <v>250</v>
      </c>
      <c r="E260" s="243" t="e">
        <f>SUM(#REF!)</f>
        <v>#REF!</v>
      </c>
    </row>
    <row r="261" spans="1:8" hidden="1" x14ac:dyDescent="0.2">
      <c r="A261" s="77">
        <v>71</v>
      </c>
      <c r="B261" s="116"/>
      <c r="C261" s="117"/>
      <c r="D261" s="144" t="s">
        <v>300</v>
      </c>
      <c r="E261" s="185" t="e">
        <f>SUM(E256/E255)</f>
        <v>#REF!</v>
      </c>
    </row>
    <row r="262" spans="1:8" hidden="1" x14ac:dyDescent="0.2">
      <c r="A262" s="77">
        <v>72</v>
      </c>
      <c r="B262" s="116"/>
      <c r="C262" s="117"/>
      <c r="D262" s="118" t="s">
        <v>366</v>
      </c>
      <c r="E262" s="185" t="e">
        <f>SUM(E254-E234)</f>
        <v>#REF!</v>
      </c>
    </row>
    <row r="263" spans="1:8" hidden="1" x14ac:dyDescent="0.2">
      <c r="A263" s="77">
        <v>73</v>
      </c>
      <c r="B263" s="116"/>
      <c r="C263" s="117"/>
      <c r="D263" s="135" t="s">
        <v>294</v>
      </c>
      <c r="E263" s="185" t="e">
        <f>SUM(E254/E234)</f>
        <v>#REF!</v>
      </c>
    </row>
    <row r="264" spans="1:8" hidden="1" x14ac:dyDescent="0.2">
      <c r="A264" s="77">
        <v>74</v>
      </c>
      <c r="B264" s="116"/>
      <c r="C264" s="132">
        <v>912</v>
      </c>
      <c r="D264" s="141" t="s">
        <v>238</v>
      </c>
      <c r="E264" s="243" t="e">
        <f>SUM(#REF!)</f>
        <v>#REF!</v>
      </c>
    </row>
    <row r="265" spans="1:8" ht="13.5" hidden="1" thickBot="1" x14ac:dyDescent="0.25">
      <c r="A265" s="82">
        <v>75</v>
      </c>
      <c r="B265" s="145"/>
      <c r="C265" s="146">
        <v>912</v>
      </c>
      <c r="D265" s="147" t="s">
        <v>239</v>
      </c>
      <c r="E265" s="243" t="e">
        <f>SUM(#REF!)</f>
        <v>#REF!</v>
      </c>
    </row>
    <row r="266" spans="1:8" ht="13.5" hidden="1" thickTop="1" x14ac:dyDescent="0.2">
      <c r="A266" s="83">
        <v>76</v>
      </c>
      <c r="B266" s="148"/>
      <c r="C266" s="149"/>
      <c r="D266" s="150" t="s">
        <v>367</v>
      </c>
      <c r="E266" s="198" t="e">
        <f>(E45/E267)/12</f>
        <v>#REF!</v>
      </c>
    </row>
    <row r="267" spans="1:8" ht="13.5" hidden="1" thickBot="1" x14ac:dyDescent="0.25">
      <c r="A267" s="88">
        <v>77</v>
      </c>
      <c r="B267" s="111"/>
      <c r="C267" s="151"/>
      <c r="D267" s="113" t="s">
        <v>111</v>
      </c>
      <c r="E267" s="245" t="e">
        <f>SUM(#REF!)</f>
        <v>#REF!</v>
      </c>
      <c r="F267" s="50"/>
      <c r="G267" s="50"/>
      <c r="H267" s="50"/>
    </row>
    <row r="268" spans="1:8" hidden="1" x14ac:dyDescent="0.2">
      <c r="A268" s="30"/>
      <c r="B268" s="105"/>
      <c r="C268" s="103"/>
      <c r="D268" s="152"/>
      <c r="E268" s="214"/>
      <c r="F268" s="50"/>
      <c r="G268" s="50"/>
      <c r="H268" s="50"/>
    </row>
    <row r="269" spans="1:8" ht="13.5" hidden="1" thickBot="1" x14ac:dyDescent="0.25">
      <c r="A269" s="30"/>
      <c r="B269" s="105"/>
      <c r="C269" s="103"/>
      <c r="D269" s="152"/>
      <c r="E269" s="214"/>
      <c r="F269" s="50"/>
      <c r="G269" s="50"/>
      <c r="H269" s="50"/>
    </row>
    <row r="270" spans="1:8" ht="13.5" hidden="1" thickBot="1" x14ac:dyDescent="0.25">
      <c r="A270" s="30"/>
      <c r="B270" s="105"/>
      <c r="C270" s="103"/>
      <c r="D270" s="107"/>
      <c r="E270" s="210" t="s">
        <v>260</v>
      </c>
      <c r="F270" s="50"/>
      <c r="G270" s="50"/>
      <c r="H270" s="50"/>
    </row>
    <row r="271" spans="1:8" ht="13.5" hidden="1" thickBot="1" x14ac:dyDescent="0.25">
      <c r="A271" s="30"/>
      <c r="B271" s="105"/>
      <c r="C271" s="103"/>
      <c r="D271" s="107"/>
      <c r="E271" s="215"/>
      <c r="F271" s="50"/>
      <c r="G271" s="50"/>
      <c r="H271" s="50"/>
    </row>
    <row r="272" spans="1:8" hidden="1" x14ac:dyDescent="0.2">
      <c r="A272" s="34"/>
      <c r="B272" s="153"/>
      <c r="C272" s="154"/>
      <c r="D272" s="155"/>
      <c r="E272" s="216"/>
      <c r="F272" s="50"/>
      <c r="G272" s="50"/>
      <c r="H272" s="50"/>
    </row>
    <row r="273" spans="1:8" ht="15.75" hidden="1" x14ac:dyDescent="0.25">
      <c r="A273" s="29"/>
      <c r="B273" s="105"/>
      <c r="C273" s="103"/>
      <c r="D273" s="156" t="s">
        <v>101</v>
      </c>
      <c r="E273" s="234" t="s">
        <v>356</v>
      </c>
      <c r="F273" s="50"/>
      <c r="G273" s="50"/>
      <c r="H273" s="50"/>
    </row>
    <row r="274" spans="1:8" ht="13.5" hidden="1" thickBot="1" x14ac:dyDescent="0.25">
      <c r="A274" s="33"/>
      <c r="B274" s="157"/>
      <c r="C274" s="158"/>
      <c r="D274" s="6"/>
      <c r="E274" s="217"/>
      <c r="F274" s="50"/>
      <c r="G274" s="50"/>
      <c r="H274" s="50"/>
    </row>
    <row r="275" spans="1:8" hidden="1" x14ac:dyDescent="0.2">
      <c r="A275" s="34"/>
      <c r="B275" s="153"/>
      <c r="C275" s="154"/>
      <c r="D275" s="155"/>
      <c r="E275" s="218"/>
      <c r="F275" s="50"/>
      <c r="G275" s="50"/>
      <c r="H275" s="50"/>
    </row>
    <row r="276" spans="1:8" hidden="1" x14ac:dyDescent="0.2">
      <c r="A276" s="26">
        <v>1</v>
      </c>
      <c r="B276" s="114"/>
      <c r="C276" s="159"/>
      <c r="D276" s="14" t="s">
        <v>102</v>
      </c>
      <c r="E276" s="219" t="e">
        <f>SUM(E277,E278)</f>
        <v>#REF!</v>
      </c>
      <c r="F276" s="50"/>
      <c r="G276" s="50"/>
      <c r="H276" s="50"/>
    </row>
    <row r="277" spans="1:8" hidden="1" x14ac:dyDescent="0.2">
      <c r="A277" s="25">
        <v>2</v>
      </c>
      <c r="B277" s="116"/>
      <c r="C277" s="160"/>
      <c r="D277" s="118" t="s">
        <v>232</v>
      </c>
      <c r="E277" s="243" t="e">
        <f>SUM(#REF!)</f>
        <v>#REF!</v>
      </c>
      <c r="F277" s="50"/>
      <c r="G277" s="50"/>
      <c r="H277" s="50"/>
    </row>
    <row r="278" spans="1:8" hidden="1" x14ac:dyDescent="0.2">
      <c r="A278" s="25">
        <v>3</v>
      </c>
      <c r="B278" s="116"/>
      <c r="C278" s="160"/>
      <c r="D278" s="118" t="s">
        <v>233</v>
      </c>
      <c r="E278" s="243" t="e">
        <f>SUM(#REF!)</f>
        <v>#REF!</v>
      </c>
      <c r="F278" s="50"/>
      <c r="G278" s="50"/>
      <c r="H278" s="50"/>
    </row>
    <row r="279" spans="1:8" hidden="1" x14ac:dyDescent="0.2">
      <c r="A279" s="25">
        <v>4</v>
      </c>
      <c r="B279" s="116"/>
      <c r="C279" s="160"/>
      <c r="D279" s="118" t="s">
        <v>245</v>
      </c>
      <c r="E279" s="243" t="e">
        <f>SUM(#REF!)</f>
        <v>#REF!</v>
      </c>
      <c r="F279" s="50"/>
      <c r="G279" s="50"/>
      <c r="H279" s="50"/>
    </row>
    <row r="280" spans="1:8" hidden="1" x14ac:dyDescent="0.2">
      <c r="A280" s="25">
        <v>5</v>
      </c>
      <c r="B280" s="116"/>
      <c r="C280" s="160"/>
      <c r="D280" s="118"/>
      <c r="E280" s="185"/>
      <c r="F280" s="50"/>
      <c r="G280" s="50"/>
      <c r="H280" s="50"/>
    </row>
    <row r="281" spans="1:8" hidden="1" x14ac:dyDescent="0.2">
      <c r="A281" s="25">
        <v>6</v>
      </c>
      <c r="B281" s="116"/>
      <c r="C281" s="160"/>
      <c r="D281" s="118" t="s">
        <v>234</v>
      </c>
      <c r="E281" s="243" t="e">
        <f>SUM(#REF!)</f>
        <v>#REF!</v>
      </c>
      <c r="F281" s="50"/>
      <c r="G281" s="50"/>
      <c r="H281" s="50"/>
    </row>
    <row r="282" spans="1:8" hidden="1" x14ac:dyDescent="0.2">
      <c r="A282" s="25">
        <v>7</v>
      </c>
      <c r="B282" s="116"/>
      <c r="C282" s="160"/>
      <c r="D282" s="118" t="s">
        <v>235</v>
      </c>
      <c r="E282" s="243" t="e">
        <f>SUM(#REF!)</f>
        <v>#REF!</v>
      </c>
      <c r="F282" s="50"/>
      <c r="G282" s="50"/>
      <c r="H282" s="50"/>
    </row>
    <row r="283" spans="1:8" hidden="1" x14ac:dyDescent="0.2">
      <c r="A283" s="25">
        <v>8</v>
      </c>
      <c r="B283" s="116"/>
      <c r="C283" s="160"/>
      <c r="D283" s="118"/>
      <c r="E283" s="220"/>
      <c r="F283" s="50"/>
      <c r="G283" s="50"/>
      <c r="H283" s="50"/>
    </row>
    <row r="284" spans="1:8" hidden="1" x14ac:dyDescent="0.2">
      <c r="A284" s="25">
        <v>9</v>
      </c>
      <c r="B284" s="114"/>
      <c r="C284" s="159"/>
      <c r="D284" s="143" t="s">
        <v>103</v>
      </c>
      <c r="E284" s="221" t="e">
        <f>E276-E279+E281-E282-E212-E254-E226</f>
        <v>#REF!</v>
      </c>
      <c r="F284" s="50"/>
      <c r="G284" s="50"/>
      <c r="H284" s="50"/>
    </row>
    <row r="285" spans="1:8" hidden="1" x14ac:dyDescent="0.2">
      <c r="A285" s="25">
        <v>10</v>
      </c>
      <c r="B285" s="114"/>
      <c r="C285" s="159"/>
      <c r="D285" s="118"/>
      <c r="E285" s="220"/>
      <c r="F285" s="50"/>
      <c r="G285" s="50"/>
      <c r="H285" s="50"/>
    </row>
    <row r="286" spans="1:8" hidden="1" x14ac:dyDescent="0.2">
      <c r="A286" s="25">
        <v>11</v>
      </c>
      <c r="B286" s="116"/>
      <c r="C286" s="160"/>
      <c r="D286" s="143" t="s">
        <v>104</v>
      </c>
      <c r="E286" s="194" t="e">
        <f>E284/(E205/12)</f>
        <v>#REF!</v>
      </c>
      <c r="F286" s="50"/>
      <c r="G286" s="50"/>
      <c r="H286" s="50"/>
    </row>
    <row r="287" spans="1:8" hidden="1" x14ac:dyDescent="0.2">
      <c r="A287" s="26">
        <v>12</v>
      </c>
      <c r="B287" s="161"/>
      <c r="C287" s="159"/>
      <c r="D287" s="14"/>
      <c r="E287" s="197"/>
      <c r="F287" s="50"/>
      <c r="G287" s="50"/>
      <c r="H287" s="50"/>
    </row>
    <row r="288" spans="1:8" hidden="1" x14ac:dyDescent="0.2">
      <c r="A288" s="25">
        <v>13</v>
      </c>
      <c r="B288" s="162"/>
      <c r="C288" s="160"/>
      <c r="D288" s="118" t="s">
        <v>236</v>
      </c>
      <c r="E288" s="243" t="e">
        <f>SUM(#REF!)</f>
        <v>#REF!</v>
      </c>
      <c r="F288" s="50"/>
      <c r="G288" s="50"/>
      <c r="H288" s="50"/>
    </row>
    <row r="289" spans="1:8" hidden="1" x14ac:dyDescent="0.2">
      <c r="A289" s="25">
        <v>14</v>
      </c>
      <c r="B289" s="162"/>
      <c r="C289" s="160"/>
      <c r="D289" s="118" t="s">
        <v>237</v>
      </c>
      <c r="E289" s="243" t="e">
        <f>SUM(#REF!)</f>
        <v>#REF!</v>
      </c>
      <c r="F289" s="50"/>
      <c r="G289" s="50"/>
      <c r="H289" s="50"/>
    </row>
    <row r="290" spans="1:8" ht="13.5" hidden="1" thickBot="1" x14ac:dyDescent="0.25">
      <c r="A290" s="35">
        <v>15</v>
      </c>
      <c r="B290" s="163"/>
      <c r="C290" s="164"/>
      <c r="D290" s="165" t="s">
        <v>105</v>
      </c>
      <c r="E290" s="222" t="e">
        <f>E289-E288</f>
        <v>#REF!</v>
      </c>
      <c r="F290" s="50"/>
      <c r="G290" s="50"/>
      <c r="H290" s="50"/>
    </row>
    <row r="291" spans="1:8" hidden="1" x14ac:dyDescent="0.2">
      <c r="A291" s="30"/>
      <c r="B291" s="105"/>
      <c r="C291" s="103"/>
      <c r="D291" s="152"/>
      <c r="E291" s="214"/>
      <c r="F291" s="50"/>
      <c r="G291" s="50"/>
      <c r="H291" s="50"/>
    </row>
    <row r="292" spans="1:8" ht="13.5" hidden="1" thickBot="1" x14ac:dyDescent="0.25">
      <c r="A292" s="30"/>
      <c r="B292" s="105"/>
      <c r="C292" s="103"/>
      <c r="D292" s="152"/>
      <c r="E292" s="214"/>
      <c r="F292" s="50"/>
      <c r="G292" s="50"/>
      <c r="H292" s="50"/>
    </row>
    <row r="293" spans="1:8" ht="13.5" hidden="1" thickBot="1" x14ac:dyDescent="0.25">
      <c r="A293" s="30"/>
      <c r="B293" s="105"/>
      <c r="C293" s="103"/>
      <c r="D293" s="152"/>
      <c r="E293" s="211"/>
      <c r="F293" s="80" t="s">
        <v>323</v>
      </c>
    </row>
    <row r="294" spans="1:8" ht="13.5" hidden="1" thickBot="1" x14ac:dyDescent="0.25">
      <c r="A294" s="31"/>
      <c r="B294" s="157"/>
      <c r="C294" s="158"/>
      <c r="D294" s="166"/>
      <c r="E294" s="223"/>
      <c r="F294" s="79"/>
    </row>
    <row r="295" spans="1:8" hidden="1" x14ac:dyDescent="0.2">
      <c r="A295" s="34"/>
      <c r="B295" s="153"/>
      <c r="C295" s="154"/>
      <c r="D295" s="155"/>
      <c r="E295" s="224"/>
      <c r="F295" s="92"/>
    </row>
    <row r="296" spans="1:8" ht="15.75" hidden="1" x14ac:dyDescent="0.25">
      <c r="A296" s="29"/>
      <c r="B296" s="105"/>
      <c r="C296" s="103"/>
      <c r="D296" s="156" t="s">
        <v>82</v>
      </c>
      <c r="E296" s="225" t="s">
        <v>83</v>
      </c>
      <c r="F296" s="235" t="s">
        <v>356</v>
      </c>
    </row>
    <row r="297" spans="1:8" ht="14.25" hidden="1" x14ac:dyDescent="0.2">
      <c r="A297" s="32"/>
      <c r="B297" s="167"/>
      <c r="C297" s="168"/>
      <c r="D297" s="169"/>
      <c r="E297" s="226"/>
      <c r="F297" s="93"/>
    </row>
    <row r="298" spans="1:8" ht="14.25" hidden="1" x14ac:dyDescent="0.2">
      <c r="A298" s="28"/>
      <c r="B298" s="105"/>
      <c r="C298" s="103"/>
      <c r="D298" s="170"/>
      <c r="E298" s="227"/>
      <c r="F298" s="94"/>
    </row>
    <row r="299" spans="1:8" ht="12.6" hidden="1" customHeight="1" x14ac:dyDescent="0.2">
      <c r="A299" s="26">
        <v>1</v>
      </c>
      <c r="B299" s="161"/>
      <c r="C299" s="159"/>
      <c r="D299" s="14" t="s">
        <v>84</v>
      </c>
      <c r="E299" s="174" t="e">
        <f>SUM(F299/E197)</f>
        <v>#DIV/0!</v>
      </c>
      <c r="F299" s="90">
        <f>SUM(E193,E194,E195)</f>
        <v>0</v>
      </c>
    </row>
    <row r="300" spans="1:8" ht="12.75" hidden="1" customHeight="1" x14ac:dyDescent="0.2">
      <c r="A300" s="26">
        <v>2</v>
      </c>
      <c r="B300" s="162"/>
      <c r="C300" s="160"/>
      <c r="D300" s="118" t="s">
        <v>85</v>
      </c>
      <c r="E300" s="175" t="e">
        <f>SUM(F300/E197)</f>
        <v>#DIV/0!</v>
      </c>
      <c r="F300" s="91">
        <f>SUM(E191,E192,E196)</f>
        <v>0</v>
      </c>
    </row>
    <row r="301" spans="1:8" hidden="1" x14ac:dyDescent="0.2">
      <c r="A301" s="26">
        <v>3</v>
      </c>
      <c r="B301" s="162"/>
      <c r="C301" s="160"/>
      <c r="D301" s="118"/>
      <c r="E301" s="175"/>
      <c r="F301" s="91"/>
    </row>
    <row r="302" spans="1:8" ht="12.75" hidden="1" customHeight="1" x14ac:dyDescent="0.2">
      <c r="A302" s="26">
        <v>4</v>
      </c>
      <c r="B302" s="162"/>
      <c r="C302" s="160"/>
      <c r="D302" s="118" t="s">
        <v>337</v>
      </c>
      <c r="E302" s="175" t="e">
        <f>SUM(F302/F299)</f>
        <v>#DIV/0!</v>
      </c>
      <c r="F302" s="91">
        <f>SUM(E141,E145,E167)</f>
        <v>0</v>
      </c>
    </row>
    <row r="303" spans="1:8" hidden="1" x14ac:dyDescent="0.2">
      <c r="A303" s="26">
        <v>5</v>
      </c>
      <c r="B303" s="162"/>
      <c r="C303" s="160"/>
      <c r="D303" s="118" t="s">
        <v>338</v>
      </c>
      <c r="E303" s="175" t="e">
        <f>SUM(F303/F299)</f>
        <v>#DIV/0!</v>
      </c>
      <c r="F303" s="91">
        <f>SUM(E140,E171)</f>
        <v>0</v>
      </c>
    </row>
    <row r="304" spans="1:8" hidden="1" x14ac:dyDescent="0.2">
      <c r="A304" s="26">
        <v>6</v>
      </c>
      <c r="B304" s="162"/>
      <c r="C304" s="160"/>
      <c r="D304" s="118" t="s">
        <v>339</v>
      </c>
      <c r="E304" s="175" t="e">
        <f>SUM(F304/F299)</f>
        <v>#DIV/0!</v>
      </c>
      <c r="F304" s="91">
        <f>SUM(E142,E174,E175,E177,E178)</f>
        <v>0</v>
      </c>
    </row>
    <row r="305" spans="1:6" hidden="1" x14ac:dyDescent="0.2">
      <c r="A305" s="26">
        <v>7</v>
      </c>
      <c r="B305" s="162"/>
      <c r="C305" s="160"/>
      <c r="D305" s="118"/>
      <c r="E305" s="175"/>
      <c r="F305" s="91"/>
    </row>
    <row r="306" spans="1:6" hidden="1" x14ac:dyDescent="0.2">
      <c r="A306" s="26">
        <v>8</v>
      </c>
      <c r="B306" s="162"/>
      <c r="C306" s="160"/>
      <c r="D306" s="118" t="s">
        <v>336</v>
      </c>
      <c r="E306" s="175" t="e">
        <f>SUM(F306/E197)</f>
        <v>#DIV/0!</v>
      </c>
      <c r="F306" s="91">
        <f>SUM(E193:E196)</f>
        <v>0</v>
      </c>
    </row>
    <row r="307" spans="1:6" hidden="1" x14ac:dyDescent="0.2">
      <c r="A307" s="26">
        <v>9</v>
      </c>
      <c r="B307" s="162"/>
      <c r="C307" s="160"/>
      <c r="D307" s="118" t="s">
        <v>340</v>
      </c>
      <c r="E307" s="175" t="e">
        <f>SUM(F307/E197)</f>
        <v>#DIV/0!</v>
      </c>
      <c r="F307" s="91">
        <f>SUM(E191,E192)</f>
        <v>0</v>
      </c>
    </row>
    <row r="308" spans="1:6" hidden="1" x14ac:dyDescent="0.2">
      <c r="A308" s="26">
        <v>10</v>
      </c>
      <c r="B308" s="162"/>
      <c r="C308" s="160"/>
      <c r="D308" s="118"/>
      <c r="E308" s="175"/>
      <c r="F308" s="91"/>
    </row>
    <row r="309" spans="1:6" hidden="1" x14ac:dyDescent="0.2">
      <c r="A309" s="26">
        <v>11</v>
      </c>
      <c r="B309" s="162"/>
      <c r="C309" s="160"/>
      <c r="D309" s="118" t="s">
        <v>86</v>
      </c>
      <c r="E309" s="175" t="e">
        <f>SUM(F309/E197)</f>
        <v>#DIV/0!</v>
      </c>
      <c r="F309" s="91">
        <f>E191</f>
        <v>0</v>
      </c>
    </row>
    <row r="310" spans="1:6" hidden="1" x14ac:dyDescent="0.2">
      <c r="A310" s="26">
        <v>12</v>
      </c>
      <c r="B310" s="162"/>
      <c r="C310" s="160"/>
      <c r="D310" s="118" t="s">
        <v>125</v>
      </c>
      <c r="E310" s="175" t="e">
        <f>SUM(F310/E197)</f>
        <v>#DIV/0!</v>
      </c>
      <c r="F310" s="91">
        <f>E192</f>
        <v>0</v>
      </c>
    </row>
    <row r="311" spans="1:6" hidden="1" x14ac:dyDescent="0.2">
      <c r="A311" s="26">
        <v>13</v>
      </c>
      <c r="B311" s="162"/>
      <c r="C311" s="160"/>
      <c r="D311" s="118" t="s">
        <v>334</v>
      </c>
      <c r="E311" s="175" t="e">
        <f>SUM(F311/E197)</f>
        <v>#DIV/0!</v>
      </c>
      <c r="F311" s="91">
        <f>SUM(E193,E194,E195)</f>
        <v>0</v>
      </c>
    </row>
    <row r="312" spans="1:6" hidden="1" x14ac:dyDescent="0.2">
      <c r="A312" s="26">
        <v>14</v>
      </c>
      <c r="B312" s="162"/>
      <c r="C312" s="160"/>
      <c r="D312" s="171" t="s">
        <v>335</v>
      </c>
      <c r="E312" s="175" t="e">
        <f>SUM(F312/E197)</f>
        <v>#DIV/0!</v>
      </c>
      <c r="F312" s="91">
        <f>SUM(E196)</f>
        <v>0</v>
      </c>
    </row>
    <row r="313" spans="1:6" hidden="1" x14ac:dyDescent="0.2">
      <c r="A313" s="27"/>
      <c r="B313" s="167"/>
      <c r="C313" s="168"/>
      <c r="D313" s="135"/>
      <c r="E313" s="176"/>
      <c r="F313" s="93"/>
    </row>
    <row r="314" spans="1:6" hidden="1" x14ac:dyDescent="0.2">
      <c r="A314" s="29"/>
      <c r="B314" s="105"/>
      <c r="C314" s="103"/>
      <c r="D314" s="172"/>
      <c r="E314" s="173"/>
      <c r="F314" s="94"/>
    </row>
    <row r="315" spans="1:6" ht="15.75" hidden="1" x14ac:dyDescent="0.25">
      <c r="A315" s="32"/>
      <c r="B315" s="167"/>
      <c r="C315" s="168"/>
      <c r="D315" s="121" t="s">
        <v>87</v>
      </c>
      <c r="E315" s="177"/>
      <c r="F315" s="93"/>
    </row>
    <row r="316" spans="1:6" ht="15.75" hidden="1" x14ac:dyDescent="0.25">
      <c r="A316" s="28"/>
      <c r="B316" s="105"/>
      <c r="C316" s="103"/>
      <c r="D316" s="156"/>
      <c r="E316" s="178"/>
      <c r="F316" s="94"/>
    </row>
    <row r="317" spans="1:6" hidden="1" x14ac:dyDescent="0.2">
      <c r="A317" s="26">
        <v>15</v>
      </c>
      <c r="B317" s="161"/>
      <c r="C317" s="159"/>
      <c r="D317" s="14" t="s">
        <v>79</v>
      </c>
      <c r="E317" s="174">
        <v>1</v>
      </c>
      <c r="F317" s="90">
        <f>E205</f>
        <v>232752</v>
      </c>
    </row>
    <row r="318" spans="1:6" hidden="1" x14ac:dyDescent="0.2">
      <c r="A318" s="26">
        <v>16</v>
      </c>
      <c r="B318" s="162"/>
      <c r="C318" s="160"/>
      <c r="D318" s="14" t="s">
        <v>88</v>
      </c>
      <c r="E318" s="173"/>
      <c r="F318" s="91">
        <f>F317/12</f>
        <v>19396</v>
      </c>
    </row>
    <row r="319" spans="1:6" hidden="1" x14ac:dyDescent="0.2">
      <c r="A319" s="26">
        <v>17</v>
      </c>
      <c r="B319" s="162"/>
      <c r="C319" s="160"/>
      <c r="D319" s="118"/>
      <c r="E319" s="175"/>
      <c r="F319" s="91"/>
    </row>
    <row r="320" spans="1:6" hidden="1" x14ac:dyDescent="0.2">
      <c r="A320" s="26">
        <v>18</v>
      </c>
      <c r="B320" s="162"/>
      <c r="C320" s="160"/>
      <c r="D320" s="118" t="s">
        <v>89</v>
      </c>
      <c r="E320" s="175">
        <f>E198/F317</f>
        <v>0.69642795765449916</v>
      </c>
      <c r="F320" s="91">
        <f>E198</f>
        <v>162095</v>
      </c>
    </row>
    <row r="321" spans="1:6" hidden="1" x14ac:dyDescent="0.2">
      <c r="A321" s="26">
        <v>19</v>
      </c>
      <c r="B321" s="162"/>
      <c r="C321" s="160"/>
      <c r="D321" s="118" t="s">
        <v>306</v>
      </c>
      <c r="E321" s="175">
        <f>E199/F317</f>
        <v>0.30357204234550078</v>
      </c>
      <c r="F321" s="91">
        <f>E199</f>
        <v>70657</v>
      </c>
    </row>
    <row r="322" spans="1:6" hidden="1" x14ac:dyDescent="0.2">
      <c r="A322" s="26">
        <v>20</v>
      </c>
      <c r="B322" s="162"/>
      <c r="C322" s="160"/>
      <c r="D322" s="118"/>
      <c r="E322" s="175"/>
      <c r="F322" s="91"/>
    </row>
    <row r="323" spans="1:6" hidden="1" x14ac:dyDescent="0.2">
      <c r="A323" s="26">
        <v>21</v>
      </c>
      <c r="B323" s="162"/>
      <c r="C323" s="160"/>
      <c r="D323" s="118" t="s">
        <v>90</v>
      </c>
      <c r="E323" s="175"/>
      <c r="F323" s="91" t="e">
        <f>E198/E267</f>
        <v>#REF!</v>
      </c>
    </row>
    <row r="324" spans="1:6" hidden="1" x14ac:dyDescent="0.2">
      <c r="A324" s="26">
        <v>22</v>
      </c>
      <c r="B324" s="162"/>
      <c r="C324" s="160"/>
      <c r="D324" s="118" t="s">
        <v>91</v>
      </c>
      <c r="E324" s="175"/>
      <c r="F324" s="91" t="e">
        <f>E199/E267</f>
        <v>#REF!</v>
      </c>
    </row>
    <row r="325" spans="1:6" hidden="1" x14ac:dyDescent="0.2">
      <c r="A325" s="26">
        <v>23</v>
      </c>
      <c r="B325" s="162"/>
      <c r="C325" s="160"/>
      <c r="D325" s="118"/>
      <c r="E325" s="179"/>
      <c r="F325" s="91"/>
    </row>
    <row r="326" spans="1:6" hidden="1" x14ac:dyDescent="0.2">
      <c r="A326" s="26">
        <v>24</v>
      </c>
      <c r="B326" s="162"/>
      <c r="C326" s="160"/>
      <c r="D326" s="118" t="s">
        <v>92</v>
      </c>
      <c r="E326" s="175"/>
      <c r="F326" s="91" t="e">
        <f>F317/E267</f>
        <v>#REF!</v>
      </c>
    </row>
    <row r="327" spans="1:6" hidden="1" x14ac:dyDescent="0.2">
      <c r="A327" s="26">
        <v>25</v>
      </c>
      <c r="B327" s="162"/>
      <c r="C327" s="160"/>
      <c r="D327" s="118"/>
      <c r="E327" s="173"/>
      <c r="F327" s="91"/>
    </row>
    <row r="328" spans="1:6" hidden="1" x14ac:dyDescent="0.2">
      <c r="A328" s="26">
        <v>26</v>
      </c>
      <c r="B328" s="162"/>
      <c r="C328" s="160"/>
      <c r="D328" s="118" t="s">
        <v>93</v>
      </c>
      <c r="E328" s="175">
        <f>E200/F317</f>
        <v>7.8581494466212959E-2</v>
      </c>
      <c r="F328" s="91">
        <f>E200</f>
        <v>18290</v>
      </c>
    </row>
    <row r="329" spans="1:6" hidden="1" x14ac:dyDescent="0.2">
      <c r="A329" s="26">
        <v>27</v>
      </c>
      <c r="B329" s="162"/>
      <c r="C329" s="160"/>
      <c r="D329" s="118" t="s">
        <v>94</v>
      </c>
      <c r="E329" s="175"/>
      <c r="F329" s="91" t="e">
        <f>E200/E267</f>
        <v>#REF!</v>
      </c>
    </row>
    <row r="330" spans="1:6" hidden="1" x14ac:dyDescent="0.2">
      <c r="A330" s="26">
        <v>28</v>
      </c>
      <c r="B330" s="162"/>
      <c r="C330" s="160"/>
      <c r="D330" s="118" t="s">
        <v>95</v>
      </c>
      <c r="E330" s="175">
        <f>F330/F317</f>
        <v>4.8635457482642468E-2</v>
      </c>
      <c r="F330" s="91">
        <f>SUM(E14,E17)</f>
        <v>11320</v>
      </c>
    </row>
    <row r="331" spans="1:6" hidden="1" x14ac:dyDescent="0.2">
      <c r="A331" s="26">
        <v>29</v>
      </c>
      <c r="B331" s="162"/>
      <c r="C331" s="160"/>
      <c r="D331" s="118" t="s">
        <v>96</v>
      </c>
      <c r="E331" s="175"/>
      <c r="F331" s="91" t="e">
        <f>F330/E267</f>
        <v>#REF!</v>
      </c>
    </row>
    <row r="332" spans="1:6" hidden="1" x14ac:dyDescent="0.2">
      <c r="A332" s="26">
        <v>30</v>
      </c>
      <c r="B332" s="162"/>
      <c r="C332" s="160"/>
      <c r="D332" s="118" t="s">
        <v>97</v>
      </c>
      <c r="E332" s="175">
        <f>F332/F317</f>
        <v>0</v>
      </c>
      <c r="F332" s="91">
        <f>SUM(E28)</f>
        <v>0</v>
      </c>
    </row>
    <row r="333" spans="1:6" hidden="1" x14ac:dyDescent="0.2">
      <c r="A333" s="26">
        <v>31</v>
      </c>
      <c r="B333" s="162"/>
      <c r="C333" s="160"/>
      <c r="D333" s="118" t="s">
        <v>98</v>
      </c>
      <c r="E333" s="173"/>
      <c r="F333" s="91" t="e">
        <f>F332/E267</f>
        <v>#REF!</v>
      </c>
    </row>
    <row r="334" spans="1:6" hidden="1" x14ac:dyDescent="0.2">
      <c r="A334" s="26">
        <v>32</v>
      </c>
      <c r="B334" s="162"/>
      <c r="C334" s="160"/>
      <c r="D334" s="118"/>
      <c r="E334" s="180"/>
      <c r="F334" s="91"/>
    </row>
    <row r="335" spans="1:6" hidden="1" x14ac:dyDescent="0.2">
      <c r="A335" s="26">
        <v>33</v>
      </c>
      <c r="B335" s="162"/>
      <c r="C335" s="160"/>
      <c r="D335" s="118" t="s">
        <v>99</v>
      </c>
      <c r="E335" s="175"/>
      <c r="F335" s="91"/>
    </row>
    <row r="336" spans="1:6" hidden="1" x14ac:dyDescent="0.2">
      <c r="A336" s="26">
        <v>34</v>
      </c>
      <c r="B336" s="162"/>
      <c r="C336" s="160"/>
      <c r="D336" s="118" t="s">
        <v>100</v>
      </c>
      <c r="E336" s="175">
        <f>E208/F317</f>
        <v>-1</v>
      </c>
      <c r="F336" s="91">
        <f>E208</f>
        <v>-232752</v>
      </c>
    </row>
    <row r="337" spans="1:6" ht="13.5" hidden="1" thickBot="1" x14ac:dyDescent="0.25">
      <c r="A337" s="33"/>
      <c r="B337" s="157"/>
      <c r="C337" s="158"/>
      <c r="D337" s="6"/>
      <c r="E337" s="228"/>
      <c r="F337" s="95"/>
    </row>
    <row r="338" spans="1:6" ht="7.15" hidden="1" customHeight="1" x14ac:dyDescent="0.2">
      <c r="A338" s="30"/>
      <c r="B338" s="105"/>
      <c r="C338" s="103"/>
      <c r="D338" s="107"/>
      <c r="E338" s="229"/>
    </row>
    <row r="339" spans="1:6" ht="20.45" customHeight="1" x14ac:dyDescent="0.2">
      <c r="A339" s="19"/>
      <c r="B339" s="54"/>
      <c r="C339" s="19"/>
      <c r="D339" s="2"/>
      <c r="E339" s="211"/>
    </row>
    <row r="340" spans="1:6" x14ac:dyDescent="0.2">
      <c r="A340" s="36" t="s">
        <v>106</v>
      </c>
      <c r="B340" s="105"/>
      <c r="C340" s="251"/>
      <c r="D340" s="252"/>
      <c r="E340" s="229" t="s">
        <v>107</v>
      </c>
    </row>
    <row r="341" spans="1:6" x14ac:dyDescent="0.2">
      <c r="A341" s="103" t="s">
        <v>108</v>
      </c>
      <c r="B341" s="105"/>
      <c r="C341" s="249"/>
      <c r="D341" s="250"/>
      <c r="E341" s="230"/>
    </row>
    <row r="342" spans="1:6" x14ac:dyDescent="0.2">
      <c r="A342" s="104" t="s">
        <v>109</v>
      </c>
      <c r="B342" s="106"/>
      <c r="C342" s="251"/>
      <c r="D342" s="252"/>
      <c r="E342" s="230"/>
    </row>
    <row r="343" spans="1:6" x14ac:dyDescent="0.2">
      <c r="A343" s="19"/>
      <c r="B343" s="54"/>
      <c r="C343" s="19"/>
      <c r="D343" s="2"/>
      <c r="E343" s="231"/>
    </row>
    <row r="344" spans="1:6" x14ac:dyDescent="0.2">
      <c r="A344" s="19"/>
      <c r="B344" s="54"/>
      <c r="C344" s="19"/>
      <c r="D344" s="2"/>
      <c r="E344" s="231"/>
    </row>
    <row r="345" spans="1:6" x14ac:dyDescent="0.2">
      <c r="E345" s="231"/>
    </row>
    <row r="346" spans="1:6" x14ac:dyDescent="0.2">
      <c r="E346" s="231"/>
    </row>
    <row r="347" spans="1:6" x14ac:dyDescent="0.2">
      <c r="E347" s="231"/>
    </row>
    <row r="348" spans="1:6" x14ac:dyDescent="0.2">
      <c r="E348" s="231"/>
    </row>
    <row r="349" spans="1:6" x14ac:dyDescent="0.2">
      <c r="E349" s="231"/>
    </row>
    <row r="350" spans="1:6" x14ac:dyDescent="0.2">
      <c r="E350" s="231"/>
    </row>
    <row r="351" spans="1:6" x14ac:dyDescent="0.2">
      <c r="E351" s="231"/>
    </row>
    <row r="352" spans="1:6" x14ac:dyDescent="0.2">
      <c r="E352" s="231"/>
    </row>
    <row r="353" spans="5:5" x14ac:dyDescent="0.2">
      <c r="E353" s="231"/>
    </row>
    <row r="354" spans="5:5" x14ac:dyDescent="0.2">
      <c r="E354" s="231"/>
    </row>
    <row r="355" spans="5:5" x14ac:dyDescent="0.2">
      <c r="E355" s="231"/>
    </row>
    <row r="356" spans="5:5" x14ac:dyDescent="0.2">
      <c r="E356" s="231"/>
    </row>
    <row r="357" spans="5:5" x14ac:dyDescent="0.2">
      <c r="E357" s="231"/>
    </row>
    <row r="358" spans="5:5" x14ac:dyDescent="0.2">
      <c r="E358" s="231"/>
    </row>
    <row r="359" spans="5:5" x14ac:dyDescent="0.2">
      <c r="E359" s="231"/>
    </row>
    <row r="360" spans="5:5" x14ac:dyDescent="0.2">
      <c r="E360" s="231"/>
    </row>
    <row r="361" spans="5:5" x14ac:dyDescent="0.2">
      <c r="E361" s="231"/>
    </row>
    <row r="362" spans="5:5" x14ac:dyDescent="0.2">
      <c r="E362" s="231"/>
    </row>
    <row r="363" spans="5:5" x14ac:dyDescent="0.2">
      <c r="E363" s="231"/>
    </row>
    <row r="364" spans="5:5" x14ac:dyDescent="0.2">
      <c r="E364" s="231"/>
    </row>
    <row r="365" spans="5:5" x14ac:dyDescent="0.2">
      <c r="E365" s="231"/>
    </row>
    <row r="366" spans="5:5" x14ac:dyDescent="0.2">
      <c r="E366" s="231"/>
    </row>
    <row r="367" spans="5:5" x14ac:dyDescent="0.2">
      <c r="E367" s="231"/>
    </row>
    <row r="368" spans="5:5" x14ac:dyDescent="0.2">
      <c r="E368" s="231"/>
    </row>
    <row r="369" spans="5:5" x14ac:dyDescent="0.2">
      <c r="E369" s="231"/>
    </row>
    <row r="370" spans="5:5" x14ac:dyDescent="0.2">
      <c r="E370" s="231"/>
    </row>
    <row r="371" spans="5:5" x14ac:dyDescent="0.2">
      <c r="E371" s="231"/>
    </row>
    <row r="372" spans="5:5" x14ac:dyDescent="0.2">
      <c r="E372" s="231"/>
    </row>
    <row r="373" spans="5:5" x14ac:dyDescent="0.2">
      <c r="E373" s="231"/>
    </row>
    <row r="374" spans="5:5" x14ac:dyDescent="0.2">
      <c r="E374" s="231"/>
    </row>
    <row r="375" spans="5:5" x14ac:dyDescent="0.2">
      <c r="E375" s="231"/>
    </row>
    <row r="376" spans="5:5" x14ac:dyDescent="0.2">
      <c r="E376" s="231"/>
    </row>
    <row r="377" spans="5:5" x14ac:dyDescent="0.2">
      <c r="E377" s="231"/>
    </row>
    <row r="378" spans="5:5" x14ac:dyDescent="0.2">
      <c r="E378" s="231"/>
    </row>
    <row r="379" spans="5:5" x14ac:dyDescent="0.2">
      <c r="E379" s="231"/>
    </row>
    <row r="380" spans="5:5" x14ac:dyDescent="0.2">
      <c r="E380" s="231"/>
    </row>
    <row r="381" spans="5:5" x14ac:dyDescent="0.2">
      <c r="E381" s="231"/>
    </row>
    <row r="382" spans="5:5" x14ac:dyDescent="0.2">
      <c r="E382" s="231"/>
    </row>
    <row r="383" spans="5:5" x14ac:dyDescent="0.2">
      <c r="E383" s="231"/>
    </row>
    <row r="384" spans="5:5" x14ac:dyDescent="0.2">
      <c r="E384" s="231"/>
    </row>
    <row r="385" spans="5:5" x14ac:dyDescent="0.2">
      <c r="E385" s="231"/>
    </row>
    <row r="386" spans="5:5" x14ac:dyDescent="0.2">
      <c r="E386" s="231"/>
    </row>
    <row r="387" spans="5:5" x14ac:dyDescent="0.2">
      <c r="E387" s="231"/>
    </row>
    <row r="388" spans="5:5" x14ac:dyDescent="0.2">
      <c r="E388" s="231"/>
    </row>
    <row r="389" spans="5:5" x14ac:dyDescent="0.2">
      <c r="E389" s="231"/>
    </row>
    <row r="390" spans="5:5" x14ac:dyDescent="0.2">
      <c r="E390" s="231"/>
    </row>
    <row r="391" spans="5:5" x14ac:dyDescent="0.2">
      <c r="E391" s="231"/>
    </row>
    <row r="392" spans="5:5" x14ac:dyDescent="0.2">
      <c r="E392" s="231"/>
    </row>
    <row r="393" spans="5:5" x14ac:dyDescent="0.2">
      <c r="E393" s="231"/>
    </row>
  </sheetData>
  <sheetProtection password="C9AC" sheet="1" objects="1" scenarios="1"/>
  <mergeCells count="8">
    <mergeCell ref="C5:D5"/>
    <mergeCell ref="C341:D341"/>
    <mergeCell ref="C342:D342"/>
    <mergeCell ref="B256:C256"/>
    <mergeCell ref="B214:C214"/>
    <mergeCell ref="C340:D340"/>
    <mergeCell ref="B228:C228"/>
    <mergeCell ref="A185:D185"/>
  </mergeCells>
  <phoneticPr fontId="0" type="noConversion"/>
  <printOptions horizontalCentered="1"/>
  <pageMargins left="0.59055118110236227" right="0.39370078740157483" top="0.70866141732283472" bottom="0.70866141732283472" header="0.51181102362204722" footer="0.51181102362204722"/>
  <pageSetup paperSize="9" scale="73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tabSelected="1" workbookViewId="0">
      <selection activeCell="H17" sqref="H17"/>
    </sheetView>
  </sheetViews>
  <sheetFormatPr defaultRowHeight="12.75" x14ac:dyDescent="0.2"/>
  <cols>
    <col min="4" max="4" width="69.85546875" customWidth="1"/>
    <col min="5" max="5" width="20.42578125" customWidth="1"/>
  </cols>
  <sheetData>
    <row r="1" spans="1:5" ht="18" thickTop="1" thickBot="1" x14ac:dyDescent="0.3">
      <c r="A1" s="18" t="s">
        <v>0</v>
      </c>
      <c r="B1" s="54"/>
      <c r="C1" s="19"/>
      <c r="D1" s="2"/>
      <c r="E1" s="75" t="s">
        <v>389</v>
      </c>
    </row>
    <row r="2" spans="1:5" ht="18.75" thickTop="1" x14ac:dyDescent="0.25">
      <c r="A2" s="18"/>
      <c r="B2" s="54"/>
      <c r="C2" s="19"/>
      <c r="D2" s="2"/>
      <c r="E2" s="46"/>
    </row>
    <row r="3" spans="1:5" ht="18" x14ac:dyDescent="0.25">
      <c r="A3" s="3" t="s">
        <v>394</v>
      </c>
      <c r="B3" s="3"/>
      <c r="C3" s="19"/>
      <c r="D3" s="3"/>
      <c r="E3" s="1"/>
    </row>
    <row r="4" spans="1:5" x14ac:dyDescent="0.2">
      <c r="A4" s="19"/>
      <c r="B4" s="54"/>
      <c r="C4" s="19"/>
      <c r="D4" s="2"/>
      <c r="E4" s="1"/>
    </row>
    <row r="5" spans="1:5" ht="15.75" x14ac:dyDescent="0.25">
      <c r="A5" s="181" t="s">
        <v>353</v>
      </c>
      <c r="B5" s="182"/>
      <c r="C5" s="248" t="s">
        <v>393</v>
      </c>
      <c r="D5" s="248"/>
      <c r="E5" s="49"/>
    </row>
    <row r="6" spans="1:5" ht="20.100000000000001" customHeight="1" thickBot="1" x14ac:dyDescent="0.25">
      <c r="E6" s="247" t="s">
        <v>392</v>
      </c>
    </row>
    <row r="7" spans="1:5" ht="20.100000000000001" customHeight="1" x14ac:dyDescent="0.25">
      <c r="A7" s="20"/>
      <c r="B7" s="52" t="s">
        <v>127</v>
      </c>
      <c r="C7" s="37" t="s">
        <v>129</v>
      </c>
      <c r="D7" s="4" t="s">
        <v>1</v>
      </c>
      <c r="E7" s="84" t="s">
        <v>390</v>
      </c>
    </row>
    <row r="8" spans="1:5" ht="20.100000000000001" customHeight="1" thickBot="1" x14ac:dyDescent="0.25">
      <c r="A8" s="21" t="s">
        <v>126</v>
      </c>
      <c r="B8" s="5" t="s">
        <v>128</v>
      </c>
      <c r="C8" s="38" t="s">
        <v>130</v>
      </c>
      <c r="D8" s="6"/>
      <c r="E8" s="85" t="s">
        <v>391</v>
      </c>
    </row>
    <row r="9" spans="1:5" ht="20.100000000000001" customHeight="1" thickBot="1" x14ac:dyDescent="0.3">
      <c r="A9" s="22">
        <v>1</v>
      </c>
      <c r="B9" s="60" t="s">
        <v>132</v>
      </c>
      <c r="C9" s="39">
        <v>5</v>
      </c>
      <c r="D9" s="7" t="s">
        <v>131</v>
      </c>
      <c r="E9" s="200">
        <f>SUM(E10,E24,E43,E62,E66,E86,E99,E104,E109,E111)</f>
        <v>236212</v>
      </c>
    </row>
    <row r="10" spans="1:5" ht="20.100000000000001" customHeight="1" x14ac:dyDescent="0.25">
      <c r="A10" s="76">
        <v>2</v>
      </c>
      <c r="B10" s="61" t="s">
        <v>133</v>
      </c>
      <c r="C10" s="40">
        <v>50</v>
      </c>
      <c r="D10" s="8" t="s">
        <v>3</v>
      </c>
      <c r="E10" s="201">
        <f>SUM(E23,E19,E18,E11)</f>
        <v>30550</v>
      </c>
    </row>
    <row r="11" spans="1:5" ht="20.100000000000001" customHeight="1" x14ac:dyDescent="0.2">
      <c r="A11" s="77">
        <v>3</v>
      </c>
      <c r="B11" s="62" t="s">
        <v>134</v>
      </c>
      <c r="C11" s="41">
        <v>501</v>
      </c>
      <c r="D11" s="9" t="s">
        <v>4</v>
      </c>
      <c r="E11" s="202">
        <f>SUM(E12:E17)</f>
        <v>13450</v>
      </c>
    </row>
    <row r="12" spans="1:5" ht="20.100000000000001" customHeight="1" x14ac:dyDescent="0.2">
      <c r="A12" s="77">
        <v>4</v>
      </c>
      <c r="B12" s="62"/>
      <c r="C12" s="42">
        <v>5011</v>
      </c>
      <c r="D12" s="10" t="s">
        <v>161</v>
      </c>
      <c r="E12" s="236">
        <v>350</v>
      </c>
    </row>
    <row r="13" spans="1:5" ht="20.100000000000001" customHeight="1" x14ac:dyDescent="0.2">
      <c r="A13" s="77">
        <v>5</v>
      </c>
      <c r="B13" s="62"/>
      <c r="C13" s="42">
        <v>5012</v>
      </c>
      <c r="D13" s="10" t="s">
        <v>5</v>
      </c>
      <c r="E13" s="236">
        <v>280</v>
      </c>
    </row>
    <row r="14" spans="1:5" ht="20.100000000000001" customHeight="1" x14ac:dyDescent="0.2">
      <c r="A14" s="77">
        <v>6</v>
      </c>
      <c r="B14" s="62"/>
      <c r="C14" s="42">
        <v>5013</v>
      </c>
      <c r="D14" s="10" t="s">
        <v>118</v>
      </c>
      <c r="E14" s="236">
        <v>11320</v>
      </c>
    </row>
    <row r="15" spans="1:5" ht="20.100000000000001" customHeight="1" x14ac:dyDescent="0.2">
      <c r="A15" s="77">
        <v>7</v>
      </c>
      <c r="B15" s="62"/>
      <c r="C15" s="42">
        <v>5014</v>
      </c>
      <c r="D15" s="10" t="s">
        <v>251</v>
      </c>
      <c r="E15" s="236"/>
    </row>
    <row r="16" spans="1:5" ht="20.100000000000001" customHeight="1" x14ac:dyDescent="0.2">
      <c r="A16" s="77">
        <v>8</v>
      </c>
      <c r="B16" s="62"/>
      <c r="C16" s="42">
        <v>5015</v>
      </c>
      <c r="D16" s="10" t="s">
        <v>6</v>
      </c>
      <c r="E16" s="236">
        <v>1500</v>
      </c>
    </row>
    <row r="17" spans="1:5" ht="20.100000000000001" customHeight="1" x14ac:dyDescent="0.2">
      <c r="A17" s="77">
        <v>9</v>
      </c>
      <c r="B17" s="62"/>
      <c r="C17" s="42">
        <v>5018</v>
      </c>
      <c r="D17" s="10" t="s">
        <v>7</v>
      </c>
      <c r="E17" s="236"/>
    </row>
    <row r="18" spans="1:5" ht="20.100000000000001" customHeight="1" x14ac:dyDescent="0.2">
      <c r="A18" s="77">
        <v>10</v>
      </c>
      <c r="B18" s="62" t="s">
        <v>135</v>
      </c>
      <c r="C18" s="41">
        <v>502</v>
      </c>
      <c r="D18" s="9" t="s">
        <v>8</v>
      </c>
      <c r="E18" s="237">
        <v>8600</v>
      </c>
    </row>
    <row r="19" spans="1:5" ht="20.100000000000001" customHeight="1" x14ac:dyDescent="0.2">
      <c r="A19" s="77">
        <v>11</v>
      </c>
      <c r="B19" s="62" t="s">
        <v>136</v>
      </c>
      <c r="C19" s="41">
        <v>503</v>
      </c>
      <c r="D19" s="9" t="s">
        <v>9</v>
      </c>
      <c r="E19" s="202">
        <f>SUM(E20:E22)</f>
        <v>8500</v>
      </c>
    </row>
    <row r="20" spans="1:5" ht="20.100000000000001" customHeight="1" x14ac:dyDescent="0.2">
      <c r="A20" s="77">
        <v>12</v>
      </c>
      <c r="B20" s="62"/>
      <c r="C20" s="53">
        <v>5031</v>
      </c>
      <c r="D20" s="10" t="s">
        <v>162</v>
      </c>
      <c r="E20" s="236">
        <v>1200</v>
      </c>
    </row>
    <row r="21" spans="1:5" ht="20.100000000000001" customHeight="1" x14ac:dyDescent="0.2">
      <c r="A21" s="77">
        <v>13</v>
      </c>
      <c r="B21" s="62"/>
      <c r="C21" s="53">
        <v>5032</v>
      </c>
      <c r="D21" s="10" t="s">
        <v>10</v>
      </c>
      <c r="E21" s="236">
        <v>5450</v>
      </c>
    </row>
    <row r="22" spans="1:5" ht="20.100000000000001" customHeight="1" x14ac:dyDescent="0.2">
      <c r="A22" s="77">
        <v>14</v>
      </c>
      <c r="B22" s="62"/>
      <c r="C22" s="53">
        <v>5033</v>
      </c>
      <c r="D22" s="10" t="s">
        <v>11</v>
      </c>
      <c r="E22" s="236">
        <v>1850</v>
      </c>
    </row>
    <row r="23" spans="1:5" ht="20.100000000000001" customHeight="1" x14ac:dyDescent="0.2">
      <c r="A23" s="77">
        <v>15</v>
      </c>
      <c r="B23" s="62" t="s">
        <v>137</v>
      </c>
      <c r="C23" s="41">
        <v>504</v>
      </c>
      <c r="D23" s="9" t="s">
        <v>12</v>
      </c>
      <c r="E23" s="237"/>
    </row>
    <row r="24" spans="1:5" ht="20.100000000000001" customHeight="1" x14ac:dyDescent="0.25">
      <c r="A24" s="77">
        <v>16</v>
      </c>
      <c r="B24" s="62" t="s">
        <v>138</v>
      </c>
      <c r="C24" s="43">
        <v>51</v>
      </c>
      <c r="D24" s="11" t="s">
        <v>13</v>
      </c>
      <c r="E24" s="201">
        <f>SUM(E25,E28,E31,E32,E33)</f>
        <v>30073</v>
      </c>
    </row>
    <row r="25" spans="1:5" ht="20.100000000000001" customHeight="1" x14ac:dyDescent="0.2">
      <c r="A25" s="77">
        <v>17</v>
      </c>
      <c r="B25" s="62" t="s">
        <v>139</v>
      </c>
      <c r="C25" s="41">
        <v>511</v>
      </c>
      <c r="D25" s="9" t="s">
        <v>14</v>
      </c>
      <c r="E25" s="202">
        <f>SUM(E26:E27)</f>
        <v>19753</v>
      </c>
    </row>
    <row r="26" spans="1:5" ht="20.100000000000001" customHeight="1" x14ac:dyDescent="0.2">
      <c r="A26" s="77">
        <v>18</v>
      </c>
      <c r="B26" s="62"/>
      <c r="C26" s="42">
        <v>5111</v>
      </c>
      <c r="D26" s="10" t="s">
        <v>163</v>
      </c>
      <c r="E26" s="236">
        <v>13223</v>
      </c>
    </row>
    <row r="27" spans="1:5" ht="20.100000000000001" customHeight="1" x14ac:dyDescent="0.2">
      <c r="A27" s="77">
        <v>19</v>
      </c>
      <c r="B27" s="62"/>
      <c r="C27" s="42">
        <v>5112</v>
      </c>
      <c r="D27" s="10" t="s">
        <v>15</v>
      </c>
      <c r="E27" s="236">
        <v>6530</v>
      </c>
    </row>
    <row r="28" spans="1:5" ht="20.100000000000001" customHeight="1" x14ac:dyDescent="0.2">
      <c r="A28" s="77">
        <v>20</v>
      </c>
      <c r="B28" s="62" t="s">
        <v>140</v>
      </c>
      <c r="C28" s="41">
        <v>512</v>
      </c>
      <c r="D28" s="9" t="s">
        <v>16</v>
      </c>
      <c r="E28" s="202">
        <f>SUM(E29:E30)</f>
        <v>0</v>
      </c>
    </row>
    <row r="29" spans="1:5" ht="20.100000000000001" customHeight="1" x14ac:dyDescent="0.2">
      <c r="A29" s="77">
        <v>21</v>
      </c>
      <c r="B29" s="62"/>
      <c r="C29" s="53">
        <v>5121</v>
      </c>
      <c r="D29" s="10" t="s">
        <v>164</v>
      </c>
      <c r="E29" s="236"/>
    </row>
    <row r="30" spans="1:5" ht="20.100000000000001" customHeight="1" x14ac:dyDescent="0.2">
      <c r="A30" s="77">
        <v>22</v>
      </c>
      <c r="B30" s="62"/>
      <c r="C30" s="53">
        <v>5122</v>
      </c>
      <c r="D30" s="10" t="s">
        <v>17</v>
      </c>
      <c r="E30" s="236"/>
    </row>
    <row r="31" spans="1:5" ht="20.100000000000001" customHeight="1" x14ac:dyDescent="0.2">
      <c r="A31" s="77">
        <v>23</v>
      </c>
      <c r="B31" s="62" t="s">
        <v>141</v>
      </c>
      <c r="C31" s="41">
        <v>513</v>
      </c>
      <c r="D31" s="9" t="s">
        <v>18</v>
      </c>
      <c r="E31" s="237">
        <v>50</v>
      </c>
    </row>
    <row r="32" spans="1:5" ht="20.100000000000001" customHeight="1" x14ac:dyDescent="0.2">
      <c r="A32" s="77">
        <v>24</v>
      </c>
      <c r="B32" s="62" t="s">
        <v>261</v>
      </c>
      <c r="C32" s="41">
        <v>514</v>
      </c>
      <c r="D32" s="9" t="s">
        <v>262</v>
      </c>
      <c r="E32" s="237"/>
    </row>
    <row r="33" spans="1:5" ht="20.100000000000001" customHeight="1" x14ac:dyDescent="0.2">
      <c r="A33" s="77">
        <v>25</v>
      </c>
      <c r="B33" s="62" t="s">
        <v>263</v>
      </c>
      <c r="C33" s="41">
        <v>518</v>
      </c>
      <c r="D33" s="9" t="s">
        <v>19</v>
      </c>
      <c r="E33" s="202">
        <f>SUM(E34:E42)</f>
        <v>10270</v>
      </c>
    </row>
    <row r="34" spans="1:5" ht="20.100000000000001" customHeight="1" x14ac:dyDescent="0.2">
      <c r="A34" s="77">
        <v>26</v>
      </c>
      <c r="B34" s="62"/>
      <c r="C34" s="53">
        <v>5181</v>
      </c>
      <c r="D34" s="10" t="s">
        <v>165</v>
      </c>
      <c r="E34" s="236">
        <v>70</v>
      </c>
    </row>
    <row r="35" spans="1:5" ht="20.100000000000001" customHeight="1" x14ac:dyDescent="0.2">
      <c r="A35" s="77">
        <v>27</v>
      </c>
      <c r="B35" s="62"/>
      <c r="C35" s="53">
        <v>5182</v>
      </c>
      <c r="D35" s="12" t="s">
        <v>20</v>
      </c>
      <c r="E35" s="238">
        <v>690</v>
      </c>
    </row>
    <row r="36" spans="1:5" ht="20.100000000000001" customHeight="1" x14ac:dyDescent="0.2">
      <c r="A36" s="77">
        <v>28</v>
      </c>
      <c r="B36" s="62"/>
      <c r="C36" s="53">
        <v>5183</v>
      </c>
      <c r="D36" s="12" t="s">
        <v>21</v>
      </c>
      <c r="E36" s="238"/>
    </row>
    <row r="37" spans="1:5" ht="20.100000000000001" customHeight="1" x14ac:dyDescent="0.2">
      <c r="A37" s="77">
        <v>29</v>
      </c>
      <c r="B37" s="62"/>
      <c r="C37" s="53">
        <v>5184</v>
      </c>
      <c r="D37" s="65" t="s">
        <v>142</v>
      </c>
      <c r="E37" s="238"/>
    </row>
    <row r="38" spans="1:5" ht="20.100000000000001" customHeight="1" x14ac:dyDescent="0.2">
      <c r="A38" s="77">
        <v>30</v>
      </c>
      <c r="B38" s="62"/>
      <c r="C38" s="53">
        <v>5185</v>
      </c>
      <c r="D38" s="12" t="s">
        <v>284</v>
      </c>
      <c r="E38" s="238"/>
    </row>
    <row r="39" spans="1:5" ht="20.100000000000001" customHeight="1" x14ac:dyDescent="0.2">
      <c r="A39" s="77">
        <v>31</v>
      </c>
      <c r="B39" s="62"/>
      <c r="C39" s="53">
        <v>5186</v>
      </c>
      <c r="D39" s="10" t="s">
        <v>275</v>
      </c>
      <c r="E39" s="236">
        <v>840</v>
      </c>
    </row>
    <row r="40" spans="1:5" ht="20.100000000000001" customHeight="1" x14ac:dyDescent="0.2">
      <c r="A40" s="77">
        <v>32</v>
      </c>
      <c r="B40" s="62"/>
      <c r="C40" s="53">
        <v>5187</v>
      </c>
      <c r="D40" s="10" t="s">
        <v>279</v>
      </c>
      <c r="E40" s="236"/>
    </row>
    <row r="41" spans="1:5" ht="20.100000000000001" customHeight="1" x14ac:dyDescent="0.2">
      <c r="A41" s="77">
        <v>33</v>
      </c>
      <c r="B41" s="62"/>
      <c r="C41" s="53">
        <v>5188</v>
      </c>
      <c r="D41" s="10" t="s">
        <v>253</v>
      </c>
      <c r="E41" s="236"/>
    </row>
    <row r="42" spans="1:5" ht="20.100000000000001" customHeight="1" x14ac:dyDescent="0.2">
      <c r="A42" s="77">
        <v>34</v>
      </c>
      <c r="B42" s="62"/>
      <c r="C42" s="53">
        <v>5189</v>
      </c>
      <c r="D42" s="12" t="s">
        <v>22</v>
      </c>
      <c r="E42" s="238">
        <v>8670</v>
      </c>
    </row>
    <row r="43" spans="1:5" ht="20.100000000000001" customHeight="1" x14ac:dyDescent="0.25">
      <c r="A43" s="77">
        <v>35</v>
      </c>
      <c r="B43" s="62" t="s">
        <v>143</v>
      </c>
      <c r="C43" s="43">
        <v>52</v>
      </c>
      <c r="D43" s="11" t="s">
        <v>23</v>
      </c>
      <c r="E43" s="201">
        <f>SUM(E44,E51,E54,E58,E61)</f>
        <v>162095</v>
      </c>
    </row>
    <row r="44" spans="1:5" ht="20.100000000000001" customHeight="1" x14ac:dyDescent="0.2">
      <c r="A44" s="77">
        <v>36</v>
      </c>
      <c r="B44" s="62" t="s">
        <v>301</v>
      </c>
      <c r="C44" s="41">
        <v>521</v>
      </c>
      <c r="D44" s="13" t="s">
        <v>24</v>
      </c>
      <c r="E44" s="202">
        <f>SUM(E45:E50)</f>
        <v>115112</v>
      </c>
    </row>
    <row r="45" spans="1:5" ht="20.100000000000001" customHeight="1" x14ac:dyDescent="0.2">
      <c r="A45" s="77">
        <v>37</v>
      </c>
      <c r="B45" s="62"/>
      <c r="C45" s="42">
        <v>5211</v>
      </c>
      <c r="D45" s="10" t="s">
        <v>166</v>
      </c>
      <c r="E45" s="236">
        <v>114122</v>
      </c>
    </row>
    <row r="46" spans="1:5" ht="20.100000000000001" customHeight="1" x14ac:dyDescent="0.2">
      <c r="A46" s="77">
        <v>38</v>
      </c>
      <c r="B46" s="62"/>
      <c r="C46" s="42">
        <v>5212</v>
      </c>
      <c r="D46" s="10" t="s">
        <v>25</v>
      </c>
      <c r="E46" s="236">
        <v>800</v>
      </c>
    </row>
    <row r="47" spans="1:5" ht="20.100000000000001" customHeight="1" x14ac:dyDescent="0.2">
      <c r="A47" s="77">
        <v>39</v>
      </c>
      <c r="B47" s="62"/>
      <c r="C47" s="42">
        <v>5213</v>
      </c>
      <c r="D47" s="12" t="s">
        <v>280</v>
      </c>
      <c r="E47" s="238"/>
    </row>
    <row r="48" spans="1:5" ht="20.100000000000001" customHeight="1" x14ac:dyDescent="0.2">
      <c r="A48" s="77">
        <v>40</v>
      </c>
      <c r="B48" s="62"/>
      <c r="C48" s="42">
        <v>5214</v>
      </c>
      <c r="D48" s="10" t="s">
        <v>281</v>
      </c>
      <c r="E48" s="236"/>
    </row>
    <row r="49" spans="1:5" ht="20.100000000000001" customHeight="1" x14ac:dyDescent="0.2">
      <c r="A49" s="77">
        <v>41</v>
      </c>
      <c r="B49" s="62"/>
      <c r="C49" s="42">
        <v>5215</v>
      </c>
      <c r="D49" s="10" t="s">
        <v>282</v>
      </c>
      <c r="E49" s="236"/>
    </row>
    <row r="50" spans="1:5" ht="20.100000000000001" customHeight="1" x14ac:dyDescent="0.2">
      <c r="A50" s="77">
        <v>42</v>
      </c>
      <c r="B50" s="62"/>
      <c r="C50" s="42">
        <v>5216</v>
      </c>
      <c r="D50" s="10" t="s">
        <v>324</v>
      </c>
      <c r="E50" s="236">
        <v>190</v>
      </c>
    </row>
    <row r="51" spans="1:5" ht="20.100000000000001" customHeight="1" x14ac:dyDescent="0.2">
      <c r="A51" s="77">
        <v>43</v>
      </c>
      <c r="B51" s="62" t="s">
        <v>302</v>
      </c>
      <c r="C51" s="42">
        <v>523</v>
      </c>
      <c r="D51" s="9" t="s">
        <v>303</v>
      </c>
      <c r="E51" s="202">
        <f>SUM(E52,E53)</f>
        <v>300</v>
      </c>
    </row>
    <row r="52" spans="1:5" ht="20.100000000000001" customHeight="1" x14ac:dyDescent="0.2">
      <c r="A52" s="77">
        <v>44</v>
      </c>
      <c r="B52" s="62"/>
      <c r="C52" s="42">
        <v>5231</v>
      </c>
      <c r="D52" s="10" t="s">
        <v>304</v>
      </c>
      <c r="E52" s="238">
        <v>300</v>
      </c>
    </row>
    <row r="53" spans="1:5" ht="20.100000000000001" customHeight="1" x14ac:dyDescent="0.2">
      <c r="A53" s="77">
        <v>45</v>
      </c>
      <c r="B53" s="62"/>
      <c r="C53" s="42">
        <v>5232</v>
      </c>
      <c r="D53" s="10" t="s">
        <v>305</v>
      </c>
      <c r="E53" s="238"/>
    </row>
    <row r="54" spans="1:5" ht="20.100000000000001" customHeight="1" x14ac:dyDescent="0.2">
      <c r="A54" s="77">
        <v>46</v>
      </c>
      <c r="B54" s="62" t="s">
        <v>144</v>
      </c>
      <c r="C54" s="41">
        <v>524</v>
      </c>
      <c r="D54" s="9" t="s">
        <v>26</v>
      </c>
      <c r="E54" s="202">
        <f>SUM(E55:E57)</f>
        <v>38801</v>
      </c>
    </row>
    <row r="55" spans="1:5" ht="20.100000000000001" customHeight="1" x14ac:dyDescent="0.2">
      <c r="A55" s="77">
        <v>47</v>
      </c>
      <c r="B55" s="62"/>
      <c r="C55" s="42">
        <v>5241</v>
      </c>
      <c r="D55" s="12" t="s">
        <v>167</v>
      </c>
      <c r="E55" s="238">
        <v>10271</v>
      </c>
    </row>
    <row r="56" spans="1:5" ht="20.100000000000001" customHeight="1" x14ac:dyDescent="0.2">
      <c r="A56" s="77">
        <v>48</v>
      </c>
      <c r="B56" s="62"/>
      <c r="C56" s="42">
        <v>5242</v>
      </c>
      <c r="D56" s="12" t="s">
        <v>27</v>
      </c>
      <c r="E56" s="238">
        <v>28530</v>
      </c>
    </row>
    <row r="57" spans="1:5" ht="20.100000000000001" customHeight="1" x14ac:dyDescent="0.2">
      <c r="A57" s="77">
        <v>49</v>
      </c>
      <c r="B57" s="62"/>
      <c r="C57" s="99">
        <v>5243</v>
      </c>
      <c r="D57" s="65" t="s">
        <v>345</v>
      </c>
      <c r="E57" s="238"/>
    </row>
    <row r="58" spans="1:5" ht="20.100000000000001" customHeight="1" x14ac:dyDescent="0.2">
      <c r="A58" s="77">
        <v>50</v>
      </c>
      <c r="B58" s="62" t="s">
        <v>145</v>
      </c>
      <c r="C58" s="41">
        <v>527</v>
      </c>
      <c r="D58" s="9" t="s">
        <v>28</v>
      </c>
      <c r="E58" s="202">
        <f>SUM(E59,E60)</f>
        <v>7882</v>
      </c>
    </row>
    <row r="59" spans="1:5" ht="20.100000000000001" customHeight="1" x14ac:dyDescent="0.2">
      <c r="A59" s="77">
        <v>51</v>
      </c>
      <c r="B59" s="62"/>
      <c r="C59" s="53">
        <v>5271</v>
      </c>
      <c r="D59" s="66" t="s">
        <v>168</v>
      </c>
      <c r="E59" s="236">
        <v>2282</v>
      </c>
    </row>
    <row r="60" spans="1:5" ht="20.100000000000001" customHeight="1" x14ac:dyDescent="0.2">
      <c r="A60" s="77">
        <v>52</v>
      </c>
      <c r="B60" s="62"/>
      <c r="C60" s="53">
        <v>5272</v>
      </c>
      <c r="D60" s="66" t="s">
        <v>146</v>
      </c>
      <c r="E60" s="236">
        <v>5600</v>
      </c>
    </row>
    <row r="61" spans="1:5" ht="20.100000000000001" customHeight="1" x14ac:dyDescent="0.2">
      <c r="A61" s="77">
        <v>53</v>
      </c>
      <c r="B61" s="62" t="s">
        <v>147</v>
      </c>
      <c r="C61" s="41">
        <v>528</v>
      </c>
      <c r="D61" s="9" t="s">
        <v>30</v>
      </c>
      <c r="E61" s="237"/>
    </row>
    <row r="62" spans="1:5" ht="20.100000000000001" customHeight="1" x14ac:dyDescent="0.25">
      <c r="A62" s="77">
        <v>54</v>
      </c>
      <c r="B62" s="62" t="s">
        <v>148</v>
      </c>
      <c r="C62" s="43">
        <v>53</v>
      </c>
      <c r="D62" s="11" t="s">
        <v>31</v>
      </c>
      <c r="E62" s="201">
        <f>SUM(E63:E65)</f>
        <v>65</v>
      </c>
    </row>
    <row r="63" spans="1:5" ht="20.100000000000001" customHeight="1" x14ac:dyDescent="0.2">
      <c r="A63" s="77">
        <v>55</v>
      </c>
      <c r="B63" s="62" t="s">
        <v>149</v>
      </c>
      <c r="C63" s="41">
        <v>531</v>
      </c>
      <c r="D63" s="9" t="s">
        <v>32</v>
      </c>
      <c r="E63" s="237">
        <v>50</v>
      </c>
    </row>
    <row r="64" spans="1:5" ht="20.100000000000001" customHeight="1" x14ac:dyDescent="0.2">
      <c r="A64" s="77">
        <v>56</v>
      </c>
      <c r="B64" s="62" t="s">
        <v>150</v>
      </c>
      <c r="C64" s="41">
        <v>532</v>
      </c>
      <c r="D64" s="9" t="s">
        <v>33</v>
      </c>
      <c r="E64" s="237">
        <v>15</v>
      </c>
    </row>
    <row r="65" spans="1:5" ht="20.100000000000001" customHeight="1" x14ac:dyDescent="0.2">
      <c r="A65" s="77">
        <v>57</v>
      </c>
      <c r="B65" s="62" t="s">
        <v>151</v>
      </c>
      <c r="C65" s="41">
        <v>538</v>
      </c>
      <c r="D65" s="9" t="s">
        <v>34</v>
      </c>
      <c r="E65" s="237"/>
    </row>
    <row r="66" spans="1:5" ht="20.100000000000001" customHeight="1" x14ac:dyDescent="0.25">
      <c r="A66" s="77">
        <v>58</v>
      </c>
      <c r="B66" s="62" t="s">
        <v>152</v>
      </c>
      <c r="C66" s="43">
        <v>54</v>
      </c>
      <c r="D66" s="11" t="s">
        <v>35</v>
      </c>
      <c r="E66" s="201">
        <f>SUM(E67:E75)</f>
        <v>13429</v>
      </c>
    </row>
    <row r="67" spans="1:5" ht="20.100000000000001" customHeight="1" x14ac:dyDescent="0.2">
      <c r="A67" s="77">
        <v>59</v>
      </c>
      <c r="B67" s="62" t="s">
        <v>154</v>
      </c>
      <c r="C67" s="41">
        <v>541</v>
      </c>
      <c r="D67" s="9" t="s">
        <v>36</v>
      </c>
      <c r="E67" s="237"/>
    </row>
    <row r="68" spans="1:5" ht="20.100000000000001" customHeight="1" x14ac:dyDescent="0.2">
      <c r="A68" s="77">
        <v>60</v>
      </c>
      <c r="B68" s="62" t="s">
        <v>153</v>
      </c>
      <c r="C68" s="41">
        <v>542</v>
      </c>
      <c r="D68" s="9" t="s">
        <v>37</v>
      </c>
      <c r="E68" s="237"/>
    </row>
    <row r="69" spans="1:5" ht="20.100000000000001" customHeight="1" x14ac:dyDescent="0.2">
      <c r="A69" s="77">
        <v>61</v>
      </c>
      <c r="B69" s="62" t="s">
        <v>155</v>
      </c>
      <c r="C69" s="41">
        <v>543</v>
      </c>
      <c r="D69" s="9" t="s">
        <v>160</v>
      </c>
      <c r="E69" s="237"/>
    </row>
    <row r="70" spans="1:5" ht="20.100000000000001" customHeight="1" x14ac:dyDescent="0.2">
      <c r="A70" s="77">
        <v>62</v>
      </c>
      <c r="B70" s="62" t="s">
        <v>156</v>
      </c>
      <c r="C70" s="41">
        <v>544</v>
      </c>
      <c r="D70" s="9" t="s">
        <v>38</v>
      </c>
      <c r="E70" s="237"/>
    </row>
    <row r="71" spans="1:5" ht="20.100000000000001" customHeight="1" x14ac:dyDescent="0.2">
      <c r="A71" s="77">
        <v>63</v>
      </c>
      <c r="B71" s="62" t="s">
        <v>157</v>
      </c>
      <c r="C71" s="41">
        <v>545</v>
      </c>
      <c r="D71" s="9" t="s">
        <v>39</v>
      </c>
      <c r="E71" s="237">
        <v>650</v>
      </c>
    </row>
    <row r="72" spans="1:5" ht="20.100000000000001" customHeight="1" x14ac:dyDescent="0.2">
      <c r="A72" s="77">
        <v>64</v>
      </c>
      <c r="B72" s="62" t="s">
        <v>158</v>
      </c>
      <c r="C72" s="41">
        <v>546</v>
      </c>
      <c r="D72" s="9" t="s">
        <v>40</v>
      </c>
      <c r="E72" s="237"/>
    </row>
    <row r="73" spans="1:5" ht="20.100000000000001" customHeight="1" x14ac:dyDescent="0.2">
      <c r="A73" s="77">
        <v>65</v>
      </c>
      <c r="B73" s="62" t="s">
        <v>285</v>
      </c>
      <c r="C73" s="41">
        <v>547</v>
      </c>
      <c r="D73" s="9" t="s">
        <v>264</v>
      </c>
      <c r="E73" s="237"/>
    </row>
    <row r="74" spans="1:5" ht="20.100000000000001" customHeight="1" x14ac:dyDescent="0.2">
      <c r="A74" s="77">
        <v>66</v>
      </c>
      <c r="B74" s="62" t="s">
        <v>159</v>
      </c>
      <c r="C74" s="41">
        <v>548</v>
      </c>
      <c r="D74" s="9" t="s">
        <v>41</v>
      </c>
      <c r="E74" s="237"/>
    </row>
    <row r="75" spans="1:5" ht="20.100000000000001" customHeight="1" x14ac:dyDescent="0.2">
      <c r="A75" s="77">
        <v>67</v>
      </c>
      <c r="B75" s="62" t="s">
        <v>265</v>
      </c>
      <c r="C75" s="41">
        <v>549</v>
      </c>
      <c r="D75" s="9" t="s">
        <v>42</v>
      </c>
      <c r="E75" s="202">
        <f>SUM(E76,E79,E80,E85)</f>
        <v>12779</v>
      </c>
    </row>
    <row r="76" spans="1:5" ht="20.100000000000001" customHeight="1" x14ac:dyDescent="0.2">
      <c r="A76" s="77">
        <v>68</v>
      </c>
      <c r="B76" s="62"/>
      <c r="C76" s="53">
        <v>5491</v>
      </c>
      <c r="D76" s="10" t="s">
        <v>272</v>
      </c>
      <c r="E76" s="203">
        <f>SUM(E77:E78)</f>
        <v>2500</v>
      </c>
    </row>
    <row r="77" spans="1:5" ht="20.100000000000001" customHeight="1" x14ac:dyDescent="0.2">
      <c r="A77" s="77">
        <v>69</v>
      </c>
      <c r="B77" s="62"/>
      <c r="C77" s="53">
        <v>54911</v>
      </c>
      <c r="D77" s="10" t="s">
        <v>273</v>
      </c>
      <c r="E77" s="236">
        <v>800</v>
      </c>
    </row>
    <row r="78" spans="1:5" ht="20.100000000000001" customHeight="1" x14ac:dyDescent="0.2">
      <c r="A78" s="77">
        <v>70</v>
      </c>
      <c r="B78" s="62"/>
      <c r="C78" s="53">
        <v>54912</v>
      </c>
      <c r="D78" s="10" t="s">
        <v>274</v>
      </c>
      <c r="E78" s="236">
        <v>1700</v>
      </c>
    </row>
    <row r="79" spans="1:5" ht="20.100000000000001" customHeight="1" x14ac:dyDescent="0.2">
      <c r="A79" s="77">
        <v>71</v>
      </c>
      <c r="B79" s="62"/>
      <c r="C79" s="53">
        <v>5492</v>
      </c>
      <c r="D79" s="10" t="s">
        <v>29</v>
      </c>
      <c r="E79" s="236">
        <v>200</v>
      </c>
    </row>
    <row r="80" spans="1:5" ht="20.100000000000001" customHeight="1" x14ac:dyDescent="0.2">
      <c r="A80" s="77">
        <v>72</v>
      </c>
      <c r="B80" s="62"/>
      <c r="C80" s="53">
        <v>5493</v>
      </c>
      <c r="D80" s="66" t="s">
        <v>227</v>
      </c>
      <c r="E80" s="203">
        <f>SUM(E81:E84)</f>
        <v>10079</v>
      </c>
    </row>
    <row r="81" spans="1:5" ht="20.100000000000001" customHeight="1" x14ac:dyDescent="0.2">
      <c r="A81" s="77">
        <v>73</v>
      </c>
      <c r="B81" s="62"/>
      <c r="C81" s="53">
        <v>54931</v>
      </c>
      <c r="D81" s="66" t="s">
        <v>269</v>
      </c>
      <c r="E81" s="236"/>
    </row>
    <row r="82" spans="1:5" ht="20.100000000000001" customHeight="1" x14ac:dyDescent="0.2">
      <c r="A82" s="77">
        <v>74</v>
      </c>
      <c r="B82" s="62"/>
      <c r="C82" s="53">
        <v>54932</v>
      </c>
      <c r="D82" s="66" t="s">
        <v>286</v>
      </c>
      <c r="E82" s="236">
        <v>10079</v>
      </c>
    </row>
    <row r="83" spans="1:5" ht="20.100000000000001" customHeight="1" x14ac:dyDescent="0.2">
      <c r="A83" s="77">
        <v>75</v>
      </c>
      <c r="B83" s="62"/>
      <c r="C83" s="53">
        <v>54933</v>
      </c>
      <c r="D83" s="66" t="s">
        <v>270</v>
      </c>
      <c r="E83" s="236"/>
    </row>
    <row r="84" spans="1:5" ht="20.100000000000001" customHeight="1" x14ac:dyDescent="0.2">
      <c r="A84" s="77">
        <v>76</v>
      </c>
      <c r="B84" s="62"/>
      <c r="C84" s="53">
        <v>54934</v>
      </c>
      <c r="D84" s="66" t="s">
        <v>271</v>
      </c>
      <c r="E84" s="236"/>
    </row>
    <row r="85" spans="1:5" ht="20.100000000000001" customHeight="1" x14ac:dyDescent="0.2">
      <c r="A85" s="77">
        <v>77</v>
      </c>
      <c r="B85" s="62"/>
      <c r="C85" s="98">
        <v>5499</v>
      </c>
      <c r="D85" s="66" t="s">
        <v>346</v>
      </c>
      <c r="E85" s="236"/>
    </row>
    <row r="86" spans="1:5" ht="20.100000000000001" customHeight="1" x14ac:dyDescent="0.25">
      <c r="A86" s="77">
        <v>78</v>
      </c>
      <c r="B86" s="62" t="s">
        <v>169</v>
      </c>
      <c r="C86" s="43">
        <v>55</v>
      </c>
      <c r="D86" s="74" t="s">
        <v>249</v>
      </c>
      <c r="E86" s="201">
        <f>SUM(E87,E92,E95:E98)</f>
        <v>0</v>
      </c>
    </row>
    <row r="87" spans="1:5" ht="20.100000000000001" customHeight="1" x14ac:dyDescent="0.2">
      <c r="A87" s="77">
        <v>79</v>
      </c>
      <c r="B87" s="62" t="s">
        <v>170</v>
      </c>
      <c r="C87" s="41">
        <v>551</v>
      </c>
      <c r="D87" s="69" t="s">
        <v>43</v>
      </c>
      <c r="E87" s="202">
        <f>SUM(E88:E91)</f>
        <v>0</v>
      </c>
    </row>
    <row r="88" spans="1:5" ht="20.100000000000001" customHeight="1" x14ac:dyDescent="0.2">
      <c r="A88" s="77">
        <v>80</v>
      </c>
      <c r="B88" s="62"/>
      <c r="C88" s="53">
        <v>5511</v>
      </c>
      <c r="D88" s="66" t="s">
        <v>254</v>
      </c>
      <c r="E88" s="236"/>
    </row>
    <row r="89" spans="1:5" ht="20.100000000000001" customHeight="1" x14ac:dyDescent="0.2">
      <c r="A89" s="77">
        <v>81</v>
      </c>
      <c r="B89" s="62"/>
      <c r="C89" s="53">
        <v>5512</v>
      </c>
      <c r="D89" s="66" t="s">
        <v>255</v>
      </c>
      <c r="E89" s="236"/>
    </row>
    <row r="90" spans="1:5" ht="20.100000000000001" customHeight="1" x14ac:dyDescent="0.2">
      <c r="A90" s="77">
        <v>82</v>
      </c>
      <c r="B90" s="62"/>
      <c r="C90" s="53">
        <v>5513</v>
      </c>
      <c r="D90" s="66" t="s">
        <v>288</v>
      </c>
      <c r="E90" s="236"/>
    </row>
    <row r="91" spans="1:5" ht="20.100000000000001" customHeight="1" x14ac:dyDescent="0.2">
      <c r="A91" s="77">
        <v>83</v>
      </c>
      <c r="B91" s="62"/>
      <c r="C91" s="53">
        <v>5514</v>
      </c>
      <c r="D91" s="66" t="s">
        <v>287</v>
      </c>
      <c r="E91" s="236"/>
    </row>
    <row r="92" spans="1:5" ht="20.100000000000001" customHeight="1" x14ac:dyDescent="0.2">
      <c r="A92" s="77">
        <v>84</v>
      </c>
      <c r="B92" s="62" t="s">
        <v>171</v>
      </c>
      <c r="C92" s="41">
        <v>552</v>
      </c>
      <c r="D92" s="9" t="s">
        <v>258</v>
      </c>
      <c r="E92" s="202">
        <f>SUM(E93,E94)</f>
        <v>0</v>
      </c>
    </row>
    <row r="93" spans="1:5" ht="20.100000000000001" customHeight="1" x14ac:dyDescent="0.2">
      <c r="A93" s="77">
        <v>85</v>
      </c>
      <c r="B93" s="62"/>
      <c r="C93" s="53">
        <v>5521</v>
      </c>
      <c r="D93" s="10" t="s">
        <v>256</v>
      </c>
      <c r="E93" s="236"/>
    </row>
    <row r="94" spans="1:5" ht="20.100000000000001" customHeight="1" x14ac:dyDescent="0.2">
      <c r="A94" s="77">
        <v>86</v>
      </c>
      <c r="B94" s="62"/>
      <c r="C94" s="53">
        <v>5522</v>
      </c>
      <c r="D94" s="10" t="s">
        <v>257</v>
      </c>
      <c r="E94" s="236"/>
    </row>
    <row r="95" spans="1:5" ht="20.100000000000001" customHeight="1" x14ac:dyDescent="0.2">
      <c r="A95" s="77">
        <v>87</v>
      </c>
      <c r="B95" s="62" t="s">
        <v>172</v>
      </c>
      <c r="C95" s="41">
        <v>553</v>
      </c>
      <c r="D95" s="9" t="s">
        <v>120</v>
      </c>
      <c r="E95" s="237"/>
    </row>
    <row r="96" spans="1:5" ht="20.100000000000001" customHeight="1" x14ac:dyDescent="0.2">
      <c r="A96" s="77">
        <v>88</v>
      </c>
      <c r="B96" s="62" t="s">
        <v>173</v>
      </c>
      <c r="C96" s="41">
        <v>554</v>
      </c>
      <c r="D96" s="9" t="s">
        <v>44</v>
      </c>
      <c r="E96" s="237"/>
    </row>
    <row r="97" spans="1:5" ht="20.100000000000001" customHeight="1" x14ac:dyDescent="0.2">
      <c r="A97" s="77">
        <v>89</v>
      </c>
      <c r="B97" s="62" t="s">
        <v>174</v>
      </c>
      <c r="C97" s="41">
        <v>556</v>
      </c>
      <c r="D97" s="9" t="s">
        <v>368</v>
      </c>
      <c r="E97" s="237"/>
    </row>
    <row r="98" spans="1:5" ht="20.100000000000001" customHeight="1" x14ac:dyDescent="0.2">
      <c r="A98" s="77">
        <v>90</v>
      </c>
      <c r="B98" s="62" t="s">
        <v>175</v>
      </c>
      <c r="C98" s="41">
        <v>559</v>
      </c>
      <c r="D98" s="9" t="s">
        <v>369</v>
      </c>
      <c r="E98" s="237"/>
    </row>
    <row r="99" spans="1:5" ht="20.100000000000001" customHeight="1" x14ac:dyDescent="0.2">
      <c r="A99" s="77">
        <v>91</v>
      </c>
      <c r="B99" s="62" t="s">
        <v>267</v>
      </c>
      <c r="C99" s="41">
        <v>56</v>
      </c>
      <c r="D99" s="9" t="s">
        <v>374</v>
      </c>
      <c r="E99" s="202">
        <f>SUM(E100:E103)</f>
        <v>0</v>
      </c>
    </row>
    <row r="100" spans="1:5" ht="20.100000000000001" customHeight="1" x14ac:dyDescent="0.2">
      <c r="A100" s="77">
        <v>92</v>
      </c>
      <c r="B100" s="62" t="s">
        <v>370</v>
      </c>
      <c r="C100" s="41">
        <v>561</v>
      </c>
      <c r="D100" s="9" t="s">
        <v>56</v>
      </c>
      <c r="E100" s="237"/>
    </row>
    <row r="101" spans="1:5" ht="20.100000000000001" customHeight="1" x14ac:dyDescent="0.2">
      <c r="A101" s="77">
        <v>93</v>
      </c>
      <c r="B101" s="62" t="s">
        <v>289</v>
      </c>
      <c r="C101" s="41">
        <v>562</v>
      </c>
      <c r="D101" s="9" t="s">
        <v>57</v>
      </c>
      <c r="E101" s="237"/>
    </row>
    <row r="102" spans="1:5" ht="20.100000000000001" customHeight="1" x14ac:dyDescent="0.2">
      <c r="A102" s="77">
        <v>94</v>
      </c>
      <c r="B102" s="62" t="s">
        <v>372</v>
      </c>
      <c r="C102" s="41">
        <v>563</v>
      </c>
      <c r="D102" s="9" t="s">
        <v>371</v>
      </c>
      <c r="E102" s="237"/>
    </row>
    <row r="103" spans="1:5" ht="20.100000000000001" customHeight="1" x14ac:dyDescent="0.2">
      <c r="A103" s="77">
        <v>95</v>
      </c>
      <c r="B103" s="62" t="s">
        <v>373</v>
      </c>
      <c r="C103" s="41">
        <v>564</v>
      </c>
      <c r="D103" s="9" t="s">
        <v>58</v>
      </c>
      <c r="E103" s="237"/>
    </row>
    <row r="104" spans="1:5" ht="20.100000000000001" customHeight="1" x14ac:dyDescent="0.2">
      <c r="A104" s="77">
        <v>96</v>
      </c>
      <c r="B104" s="62" t="s">
        <v>176</v>
      </c>
      <c r="C104" s="41">
        <v>57</v>
      </c>
      <c r="D104" s="9" t="s">
        <v>59</v>
      </c>
      <c r="E104" s="202">
        <f>SUM(E105:E108)</f>
        <v>0</v>
      </c>
    </row>
    <row r="105" spans="1:5" ht="20.100000000000001" customHeight="1" x14ac:dyDescent="0.2">
      <c r="A105" s="77">
        <v>97</v>
      </c>
      <c r="B105" s="62" t="s">
        <v>376</v>
      </c>
      <c r="C105" s="41">
        <v>571</v>
      </c>
      <c r="D105" s="9" t="s">
        <v>60</v>
      </c>
      <c r="E105" s="237"/>
    </row>
    <row r="106" spans="1:5" ht="20.100000000000001" customHeight="1" x14ac:dyDescent="0.2">
      <c r="A106" s="77">
        <v>98</v>
      </c>
      <c r="B106" s="62" t="s">
        <v>377</v>
      </c>
      <c r="C106" s="41">
        <v>572</v>
      </c>
      <c r="D106" s="9" t="s">
        <v>61</v>
      </c>
      <c r="E106" s="237"/>
    </row>
    <row r="107" spans="1:5" ht="20.100000000000001" customHeight="1" x14ac:dyDescent="0.2">
      <c r="A107" s="77">
        <v>99</v>
      </c>
      <c r="B107" s="62" t="s">
        <v>378</v>
      </c>
      <c r="C107" s="41">
        <v>573</v>
      </c>
      <c r="D107" s="9" t="s">
        <v>62</v>
      </c>
      <c r="E107" s="237"/>
    </row>
    <row r="108" spans="1:5" ht="20.100000000000001" customHeight="1" x14ac:dyDescent="0.2">
      <c r="A108" s="77">
        <v>100</v>
      </c>
      <c r="B108" s="62" t="s">
        <v>379</v>
      </c>
      <c r="C108" s="41">
        <v>574</v>
      </c>
      <c r="D108" s="9" t="s">
        <v>63</v>
      </c>
      <c r="E108" s="237"/>
    </row>
    <row r="109" spans="1:5" ht="20.100000000000001" customHeight="1" x14ac:dyDescent="0.25">
      <c r="A109" s="77">
        <v>101</v>
      </c>
      <c r="B109" s="62" t="s">
        <v>375</v>
      </c>
      <c r="C109" s="41">
        <v>58</v>
      </c>
      <c r="D109" s="9" t="s">
        <v>268</v>
      </c>
      <c r="E109" s="204">
        <f>SUM(E110)</f>
        <v>0</v>
      </c>
    </row>
    <row r="110" spans="1:5" ht="20.100000000000001" customHeight="1" x14ac:dyDescent="0.2">
      <c r="A110" s="77">
        <v>102</v>
      </c>
      <c r="B110" s="62" t="s">
        <v>380</v>
      </c>
      <c r="C110" s="41">
        <v>581</v>
      </c>
      <c r="D110" s="9" t="s">
        <v>266</v>
      </c>
      <c r="E110" s="237"/>
    </row>
    <row r="111" spans="1:5" ht="20.100000000000001" customHeight="1" x14ac:dyDescent="0.25">
      <c r="A111" s="77">
        <v>103</v>
      </c>
      <c r="B111" s="62" t="s">
        <v>381</v>
      </c>
      <c r="C111" s="43">
        <v>59</v>
      </c>
      <c r="D111" s="11" t="s">
        <v>45</v>
      </c>
      <c r="E111" s="201">
        <f>SUM(E112)</f>
        <v>0</v>
      </c>
    </row>
    <row r="112" spans="1:5" ht="20.100000000000001" customHeight="1" thickBot="1" x14ac:dyDescent="0.3">
      <c r="A112" s="77">
        <v>104</v>
      </c>
      <c r="B112" s="62" t="s">
        <v>382</v>
      </c>
      <c r="C112" s="41">
        <v>595</v>
      </c>
      <c r="D112" s="9" t="s">
        <v>247</v>
      </c>
      <c r="E112" s="239"/>
    </row>
    <row r="113" spans="1:5" ht="20.100000000000001" customHeight="1" thickBot="1" x14ac:dyDescent="0.3">
      <c r="A113" s="78">
        <v>105</v>
      </c>
      <c r="B113" s="60" t="s">
        <v>177</v>
      </c>
      <c r="C113" s="39">
        <v>6</v>
      </c>
      <c r="D113" s="15" t="s">
        <v>178</v>
      </c>
      <c r="E113" s="205">
        <f>SUM(E114,E128,E154,E162,E165)</f>
        <v>236212</v>
      </c>
    </row>
    <row r="114" spans="1:5" ht="20.100000000000001" customHeight="1" x14ac:dyDescent="0.25">
      <c r="A114" s="76">
        <v>106</v>
      </c>
      <c r="B114" s="61" t="s">
        <v>179</v>
      </c>
      <c r="C114" s="40">
        <v>60</v>
      </c>
      <c r="D114" s="8" t="s">
        <v>46</v>
      </c>
      <c r="E114" s="206">
        <f>SUM(E115,E121,E127)</f>
        <v>0</v>
      </c>
    </row>
    <row r="115" spans="1:5" ht="20.100000000000001" customHeight="1" x14ac:dyDescent="0.2">
      <c r="A115" s="77">
        <v>107</v>
      </c>
      <c r="B115" s="62" t="s">
        <v>180</v>
      </c>
      <c r="C115" s="41">
        <v>601</v>
      </c>
      <c r="D115" s="9" t="s">
        <v>47</v>
      </c>
      <c r="E115" s="202">
        <f>SUM(E116:E120)</f>
        <v>0</v>
      </c>
    </row>
    <row r="116" spans="1:5" ht="20.100000000000001" customHeight="1" x14ac:dyDescent="0.2">
      <c r="A116" s="77">
        <v>108</v>
      </c>
      <c r="B116" s="62"/>
      <c r="C116" s="53">
        <v>6011</v>
      </c>
      <c r="D116" s="10" t="s">
        <v>181</v>
      </c>
      <c r="E116" s="236"/>
    </row>
    <row r="117" spans="1:5" ht="20.100000000000001" customHeight="1" x14ac:dyDescent="0.2">
      <c r="A117" s="77">
        <v>109</v>
      </c>
      <c r="B117" s="62"/>
      <c r="C117" s="53">
        <v>6012</v>
      </c>
      <c r="D117" s="10" t="s">
        <v>48</v>
      </c>
      <c r="E117" s="236"/>
    </row>
    <row r="118" spans="1:5" ht="20.100000000000001" customHeight="1" x14ac:dyDescent="0.2">
      <c r="A118" s="77">
        <v>110</v>
      </c>
      <c r="B118" s="62"/>
      <c r="C118" s="53">
        <v>6013</v>
      </c>
      <c r="D118" s="14" t="s">
        <v>312</v>
      </c>
      <c r="E118" s="236"/>
    </row>
    <row r="119" spans="1:5" ht="20.100000000000001" customHeight="1" x14ac:dyDescent="0.2">
      <c r="A119" s="77">
        <v>111</v>
      </c>
      <c r="B119" s="62"/>
      <c r="C119" s="53">
        <v>6014</v>
      </c>
      <c r="D119" s="14" t="s">
        <v>49</v>
      </c>
      <c r="E119" s="236"/>
    </row>
    <row r="120" spans="1:5" ht="20.100000000000001" customHeight="1" x14ac:dyDescent="0.2">
      <c r="A120" s="77">
        <v>112</v>
      </c>
      <c r="B120" s="62"/>
      <c r="C120" s="53">
        <v>6015</v>
      </c>
      <c r="D120" s="14" t="s">
        <v>50</v>
      </c>
      <c r="E120" s="236"/>
    </row>
    <row r="121" spans="1:5" ht="20.100000000000001" customHeight="1" x14ac:dyDescent="0.2">
      <c r="A121" s="77">
        <v>113</v>
      </c>
      <c r="B121" s="62" t="s">
        <v>182</v>
      </c>
      <c r="C121" s="41">
        <v>602</v>
      </c>
      <c r="D121" s="9" t="s">
        <v>51</v>
      </c>
      <c r="E121" s="202">
        <f>SUM(E122:E126)</f>
        <v>0</v>
      </c>
    </row>
    <row r="122" spans="1:5" ht="20.100000000000001" customHeight="1" x14ac:dyDescent="0.2">
      <c r="A122" s="77">
        <v>114</v>
      </c>
      <c r="B122" s="62"/>
      <c r="C122" s="53">
        <v>6021</v>
      </c>
      <c r="D122" s="10" t="s">
        <v>183</v>
      </c>
      <c r="E122" s="236"/>
    </row>
    <row r="123" spans="1:5" ht="20.100000000000001" customHeight="1" x14ac:dyDescent="0.2">
      <c r="A123" s="77">
        <v>115</v>
      </c>
      <c r="B123" s="62"/>
      <c r="C123" s="53">
        <v>6022</v>
      </c>
      <c r="D123" s="10" t="s">
        <v>52</v>
      </c>
      <c r="E123" s="236"/>
    </row>
    <row r="124" spans="1:5" ht="20.100000000000001" customHeight="1" x14ac:dyDescent="0.2">
      <c r="A124" s="77">
        <v>116</v>
      </c>
      <c r="B124" s="62"/>
      <c r="C124" s="53">
        <v>6023</v>
      </c>
      <c r="D124" s="10" t="s">
        <v>53</v>
      </c>
      <c r="E124" s="236"/>
    </row>
    <row r="125" spans="1:5" ht="20.100000000000001" customHeight="1" x14ac:dyDescent="0.2">
      <c r="A125" s="77">
        <v>117</v>
      </c>
      <c r="B125" s="62"/>
      <c r="C125" s="53">
        <v>6026</v>
      </c>
      <c r="D125" s="10" t="s">
        <v>54</v>
      </c>
      <c r="E125" s="236"/>
    </row>
    <row r="126" spans="1:5" ht="20.100000000000001" customHeight="1" x14ac:dyDescent="0.2">
      <c r="A126" s="77">
        <v>118</v>
      </c>
      <c r="B126" s="62"/>
      <c r="C126" s="53">
        <v>6027</v>
      </c>
      <c r="D126" s="14" t="s">
        <v>313</v>
      </c>
      <c r="E126" s="236"/>
    </row>
    <row r="127" spans="1:5" ht="20.100000000000001" customHeight="1" x14ac:dyDescent="0.2">
      <c r="A127" s="77">
        <v>119</v>
      </c>
      <c r="B127" s="62" t="s">
        <v>184</v>
      </c>
      <c r="C127" s="41">
        <v>604</v>
      </c>
      <c r="D127" s="9" t="s">
        <v>55</v>
      </c>
      <c r="E127" s="237"/>
    </row>
    <row r="128" spans="1:5" ht="20.100000000000001" customHeight="1" x14ac:dyDescent="0.25">
      <c r="A128" s="77">
        <v>130</v>
      </c>
      <c r="B128" s="62" t="s">
        <v>185</v>
      </c>
      <c r="C128" s="43">
        <v>64</v>
      </c>
      <c r="D128" s="11" t="s">
        <v>64</v>
      </c>
      <c r="E128" s="201">
        <f>SUM(E129:E134,E146)</f>
        <v>7579</v>
      </c>
    </row>
    <row r="129" spans="1:5" ht="20.100000000000001" customHeight="1" x14ac:dyDescent="0.2">
      <c r="A129" s="77">
        <v>131</v>
      </c>
      <c r="B129" s="62" t="s">
        <v>186</v>
      </c>
      <c r="C129" s="41">
        <v>641</v>
      </c>
      <c r="D129" s="9" t="s">
        <v>36</v>
      </c>
      <c r="E129" s="237"/>
    </row>
    <row r="130" spans="1:5" ht="20.100000000000001" customHeight="1" x14ac:dyDescent="0.2">
      <c r="A130" s="77">
        <v>132</v>
      </c>
      <c r="B130" s="62" t="s">
        <v>187</v>
      </c>
      <c r="C130" s="41">
        <v>642</v>
      </c>
      <c r="D130" s="9" t="s">
        <v>37</v>
      </c>
      <c r="E130" s="237"/>
    </row>
    <row r="131" spans="1:5" ht="20.100000000000001" customHeight="1" x14ac:dyDescent="0.2">
      <c r="A131" s="77">
        <v>133</v>
      </c>
      <c r="B131" s="62" t="s">
        <v>188</v>
      </c>
      <c r="C131" s="41">
        <v>643</v>
      </c>
      <c r="D131" s="9" t="s">
        <v>117</v>
      </c>
      <c r="E131" s="237"/>
    </row>
    <row r="132" spans="1:5" ht="20.100000000000001" customHeight="1" x14ac:dyDescent="0.2">
      <c r="A132" s="77">
        <v>134</v>
      </c>
      <c r="B132" s="62" t="s">
        <v>189</v>
      </c>
      <c r="C132" s="41">
        <v>644</v>
      </c>
      <c r="D132" s="9" t="s">
        <v>38</v>
      </c>
      <c r="E132" s="237"/>
    </row>
    <row r="133" spans="1:5" ht="20.100000000000001" customHeight="1" x14ac:dyDescent="0.2">
      <c r="A133" s="77">
        <v>135</v>
      </c>
      <c r="B133" s="62" t="s">
        <v>190</v>
      </c>
      <c r="C133" s="41">
        <v>645</v>
      </c>
      <c r="D133" s="9" t="s">
        <v>65</v>
      </c>
      <c r="E133" s="237"/>
    </row>
    <row r="134" spans="1:5" ht="20.100000000000001" customHeight="1" x14ac:dyDescent="0.25">
      <c r="A134" s="77">
        <v>136</v>
      </c>
      <c r="B134" s="62" t="s">
        <v>191</v>
      </c>
      <c r="C134" s="41">
        <v>648</v>
      </c>
      <c r="D134" s="9" t="s">
        <v>112</v>
      </c>
      <c r="E134" s="201">
        <f>SUM(E135,E138,E139,E145)</f>
        <v>7579</v>
      </c>
    </row>
    <row r="135" spans="1:5" ht="20.100000000000001" customHeight="1" x14ac:dyDescent="0.2">
      <c r="A135" s="77">
        <v>137</v>
      </c>
      <c r="B135" s="62"/>
      <c r="C135" s="53">
        <v>6481</v>
      </c>
      <c r="D135" s="65" t="s">
        <v>192</v>
      </c>
      <c r="E135" s="207">
        <f>SUM(E136,E137)</f>
        <v>0</v>
      </c>
    </row>
    <row r="136" spans="1:5" ht="20.100000000000001" customHeight="1" x14ac:dyDescent="0.2">
      <c r="A136" s="77">
        <v>138</v>
      </c>
      <c r="B136" s="62"/>
      <c r="C136" s="53">
        <v>64811</v>
      </c>
      <c r="D136" s="65" t="s">
        <v>215</v>
      </c>
      <c r="E136" s="238"/>
    </row>
    <row r="137" spans="1:5" ht="20.100000000000001" customHeight="1" x14ac:dyDescent="0.2">
      <c r="A137" s="77">
        <v>139</v>
      </c>
      <c r="B137" s="62"/>
      <c r="C137" s="53">
        <v>64812</v>
      </c>
      <c r="D137" s="65" t="s">
        <v>325</v>
      </c>
      <c r="E137" s="238"/>
    </row>
    <row r="138" spans="1:5" ht="20.100000000000001" customHeight="1" x14ac:dyDescent="0.2">
      <c r="A138" s="77">
        <v>140</v>
      </c>
      <c r="B138" s="62"/>
      <c r="C138" s="53">
        <v>6482</v>
      </c>
      <c r="D138" s="67" t="s">
        <v>113</v>
      </c>
      <c r="E138" s="238"/>
    </row>
    <row r="139" spans="1:5" ht="20.100000000000001" customHeight="1" x14ac:dyDescent="0.2">
      <c r="A139" s="77">
        <v>141</v>
      </c>
      <c r="B139" s="62"/>
      <c r="C139" s="53">
        <v>6483</v>
      </c>
      <c r="D139" s="67" t="s">
        <v>193</v>
      </c>
      <c r="E139" s="207">
        <f>SUM(E140:E144)</f>
        <v>7579</v>
      </c>
    </row>
    <row r="140" spans="1:5" ht="20.100000000000001" customHeight="1" x14ac:dyDescent="0.2">
      <c r="A140" s="77">
        <v>142</v>
      </c>
      <c r="B140" s="62"/>
      <c r="C140" s="53">
        <v>64831</v>
      </c>
      <c r="D140" s="66" t="s">
        <v>276</v>
      </c>
      <c r="E140" s="238"/>
    </row>
    <row r="141" spans="1:5" ht="20.100000000000001" customHeight="1" x14ac:dyDescent="0.2">
      <c r="A141" s="77">
        <v>143</v>
      </c>
      <c r="B141" s="62"/>
      <c r="C141" s="53">
        <v>64832</v>
      </c>
      <c r="D141" s="66" t="s">
        <v>290</v>
      </c>
      <c r="E141" s="238">
        <v>7579</v>
      </c>
    </row>
    <row r="142" spans="1:5" ht="20.100000000000001" customHeight="1" x14ac:dyDescent="0.2">
      <c r="A142" s="77">
        <v>144</v>
      </c>
      <c r="B142" s="62"/>
      <c r="C142" s="53">
        <v>64833</v>
      </c>
      <c r="D142" s="66" t="s">
        <v>277</v>
      </c>
      <c r="E142" s="238"/>
    </row>
    <row r="143" spans="1:5" ht="20.100000000000001" customHeight="1" x14ac:dyDescent="0.2">
      <c r="A143" s="77">
        <v>145</v>
      </c>
      <c r="B143" s="62"/>
      <c r="C143" s="53">
        <v>64834</v>
      </c>
      <c r="D143" s="66" t="s">
        <v>278</v>
      </c>
      <c r="E143" s="238"/>
    </row>
    <row r="144" spans="1:5" ht="20.100000000000001" customHeight="1" x14ac:dyDescent="0.2">
      <c r="A144" s="77">
        <v>146</v>
      </c>
      <c r="B144" s="62"/>
      <c r="C144" s="53">
        <v>64835</v>
      </c>
      <c r="D144" s="68" t="s">
        <v>194</v>
      </c>
      <c r="E144" s="238"/>
    </row>
    <row r="145" spans="1:5" ht="20.100000000000001" customHeight="1" x14ac:dyDescent="0.2">
      <c r="A145" s="77">
        <v>147</v>
      </c>
      <c r="B145" s="62"/>
      <c r="C145" s="53">
        <v>6484</v>
      </c>
      <c r="D145" s="69" t="s">
        <v>252</v>
      </c>
      <c r="E145" s="237"/>
    </row>
    <row r="146" spans="1:5" ht="20.100000000000001" customHeight="1" x14ac:dyDescent="0.25">
      <c r="A146" s="77">
        <v>148</v>
      </c>
      <c r="B146" s="62" t="s">
        <v>291</v>
      </c>
      <c r="C146" s="41">
        <v>649</v>
      </c>
      <c r="D146" s="69" t="s">
        <v>66</v>
      </c>
      <c r="E146" s="201">
        <f>SUM(E147:E153)</f>
        <v>0</v>
      </c>
    </row>
    <row r="147" spans="1:5" ht="20.100000000000001" customHeight="1" x14ac:dyDescent="0.2">
      <c r="A147" s="77">
        <v>149</v>
      </c>
      <c r="B147" s="62"/>
      <c r="C147" s="42">
        <v>6491</v>
      </c>
      <c r="D147" s="66" t="s">
        <v>195</v>
      </c>
      <c r="E147" s="236"/>
    </row>
    <row r="148" spans="1:5" ht="20.100000000000001" customHeight="1" x14ac:dyDescent="0.2">
      <c r="A148" s="77">
        <v>150</v>
      </c>
      <c r="B148" s="62"/>
      <c r="C148" s="42">
        <v>6492</v>
      </c>
      <c r="D148" s="66" t="s">
        <v>67</v>
      </c>
      <c r="E148" s="236"/>
    </row>
    <row r="149" spans="1:5" ht="20.100000000000001" customHeight="1" x14ac:dyDescent="0.2">
      <c r="A149" s="77">
        <v>151</v>
      </c>
      <c r="B149" s="62"/>
      <c r="C149" s="42">
        <v>6493</v>
      </c>
      <c r="D149" s="66" t="s">
        <v>68</v>
      </c>
      <c r="E149" s="236"/>
    </row>
    <row r="150" spans="1:5" ht="20.100000000000001" customHeight="1" x14ac:dyDescent="0.2">
      <c r="A150" s="77">
        <v>152</v>
      </c>
      <c r="B150" s="62"/>
      <c r="C150" s="42">
        <v>6494</v>
      </c>
      <c r="D150" s="66" t="s">
        <v>69</v>
      </c>
      <c r="E150" s="236"/>
    </row>
    <row r="151" spans="1:5" ht="20.100000000000001" customHeight="1" x14ac:dyDescent="0.2">
      <c r="A151" s="77">
        <v>153</v>
      </c>
      <c r="B151" s="62"/>
      <c r="C151" s="42">
        <v>6495</v>
      </c>
      <c r="D151" s="66" t="s">
        <v>259</v>
      </c>
      <c r="E151" s="236"/>
    </row>
    <row r="152" spans="1:5" ht="20.100000000000001" customHeight="1" x14ac:dyDescent="0.2">
      <c r="A152" s="77">
        <v>154</v>
      </c>
      <c r="B152" s="62"/>
      <c r="C152" s="42">
        <v>6498</v>
      </c>
      <c r="D152" s="10" t="s">
        <v>311</v>
      </c>
      <c r="E152" s="236"/>
    </row>
    <row r="153" spans="1:5" ht="20.100000000000001" customHeight="1" x14ac:dyDescent="0.2">
      <c r="A153" s="77">
        <v>155</v>
      </c>
      <c r="B153" s="62"/>
      <c r="C153" s="99">
        <v>6499</v>
      </c>
      <c r="D153" s="66" t="s">
        <v>347</v>
      </c>
      <c r="E153" s="236"/>
    </row>
    <row r="154" spans="1:5" ht="20.100000000000001" customHeight="1" x14ac:dyDescent="0.25">
      <c r="A154" s="77">
        <v>156</v>
      </c>
      <c r="B154" s="62" t="s">
        <v>196</v>
      </c>
      <c r="C154" s="43">
        <v>65</v>
      </c>
      <c r="D154" s="11" t="s">
        <v>283</v>
      </c>
      <c r="E154" s="201">
        <f>SUM(E155:E161)</f>
        <v>0</v>
      </c>
    </row>
    <row r="155" spans="1:5" ht="20.100000000000001" customHeight="1" x14ac:dyDescent="0.2">
      <c r="A155" s="77">
        <v>157</v>
      </c>
      <c r="B155" s="62" t="s">
        <v>197</v>
      </c>
      <c r="C155" s="44">
        <v>651</v>
      </c>
      <c r="D155" s="13" t="s">
        <v>70</v>
      </c>
      <c r="E155" s="240"/>
    </row>
    <row r="156" spans="1:5" ht="20.100000000000001" customHeight="1" x14ac:dyDescent="0.2">
      <c r="A156" s="77">
        <v>158</v>
      </c>
      <c r="B156" s="62" t="s">
        <v>198</v>
      </c>
      <c r="C156" s="41">
        <v>653</v>
      </c>
      <c r="D156" s="9" t="s">
        <v>121</v>
      </c>
      <c r="E156" s="237"/>
    </row>
    <row r="157" spans="1:5" ht="20.100000000000001" customHeight="1" x14ac:dyDescent="0.2">
      <c r="A157" s="77">
        <v>159</v>
      </c>
      <c r="B157" s="62" t="s">
        <v>199</v>
      </c>
      <c r="C157" s="41">
        <v>654</v>
      </c>
      <c r="D157" s="9" t="s">
        <v>72</v>
      </c>
      <c r="E157" s="237"/>
    </row>
    <row r="158" spans="1:5" ht="20.100000000000001" customHeight="1" x14ac:dyDescent="0.2">
      <c r="A158" s="77">
        <v>160</v>
      </c>
      <c r="B158" s="62" t="s">
        <v>200</v>
      </c>
      <c r="C158" s="41">
        <v>655</v>
      </c>
      <c r="D158" s="9" t="s">
        <v>73</v>
      </c>
      <c r="E158" s="237"/>
    </row>
    <row r="159" spans="1:5" ht="20.100000000000001" customHeight="1" x14ac:dyDescent="0.2">
      <c r="A159" s="77">
        <v>161</v>
      </c>
      <c r="B159" s="62" t="s">
        <v>201</v>
      </c>
      <c r="C159" s="41">
        <v>656</v>
      </c>
      <c r="D159" s="9" t="s">
        <v>202</v>
      </c>
      <c r="E159" s="237"/>
    </row>
    <row r="160" spans="1:5" ht="20.100000000000001" customHeight="1" x14ac:dyDescent="0.2">
      <c r="A160" s="77">
        <v>162</v>
      </c>
      <c r="B160" s="62" t="s">
        <v>203</v>
      </c>
      <c r="C160" s="41">
        <v>657</v>
      </c>
      <c r="D160" s="9" t="s">
        <v>71</v>
      </c>
      <c r="E160" s="237"/>
    </row>
    <row r="161" spans="1:5" ht="20.100000000000001" customHeight="1" x14ac:dyDescent="0.2">
      <c r="A161" s="77">
        <v>163</v>
      </c>
      <c r="B161" s="62" t="s">
        <v>207</v>
      </c>
      <c r="C161" s="41">
        <v>659</v>
      </c>
      <c r="D161" s="9" t="s">
        <v>204</v>
      </c>
      <c r="E161" s="237"/>
    </row>
    <row r="162" spans="1:5" ht="20.100000000000001" customHeight="1" x14ac:dyDescent="0.25">
      <c r="A162" s="77">
        <v>164</v>
      </c>
      <c r="B162" s="96" t="s">
        <v>350</v>
      </c>
      <c r="C162" s="100">
        <v>68</v>
      </c>
      <c r="D162" s="101" t="s">
        <v>348</v>
      </c>
      <c r="E162" s="202">
        <f>SUM(E163,E164)</f>
        <v>0</v>
      </c>
    </row>
    <row r="163" spans="1:5" ht="20.100000000000001" customHeight="1" x14ac:dyDescent="0.2">
      <c r="A163" s="77">
        <v>165</v>
      </c>
      <c r="B163" s="96" t="s">
        <v>351</v>
      </c>
      <c r="C163" s="102">
        <v>681</v>
      </c>
      <c r="D163" s="69" t="s">
        <v>348</v>
      </c>
      <c r="E163" s="237"/>
    </row>
    <row r="164" spans="1:5" ht="20.100000000000001" customHeight="1" x14ac:dyDescent="0.2">
      <c r="A164" s="77">
        <v>166</v>
      </c>
      <c r="B164" s="96" t="s">
        <v>352</v>
      </c>
      <c r="C164" s="102">
        <v>682</v>
      </c>
      <c r="D164" s="69" t="s">
        <v>349</v>
      </c>
      <c r="E164" s="237"/>
    </row>
    <row r="165" spans="1:5" ht="20.100000000000001" customHeight="1" x14ac:dyDescent="0.25">
      <c r="A165" s="77">
        <v>167</v>
      </c>
      <c r="B165" s="62" t="s">
        <v>205</v>
      </c>
      <c r="C165" s="43">
        <v>69</v>
      </c>
      <c r="D165" s="17" t="s">
        <v>206</v>
      </c>
      <c r="E165" s="201">
        <f>SUM(E167,E171,E173)</f>
        <v>228633</v>
      </c>
    </row>
    <row r="166" spans="1:5" ht="20.100000000000001" customHeight="1" x14ac:dyDescent="0.25">
      <c r="A166" s="77">
        <v>168</v>
      </c>
      <c r="B166" s="62" t="s">
        <v>315</v>
      </c>
      <c r="C166" s="41">
        <v>691</v>
      </c>
      <c r="D166" s="89" t="s">
        <v>357</v>
      </c>
      <c r="E166" s="202">
        <f>SUM(E167,E171)</f>
        <v>195633</v>
      </c>
    </row>
    <row r="167" spans="1:5" ht="20.100000000000001" customHeight="1" x14ac:dyDescent="0.2">
      <c r="A167" s="77">
        <v>169</v>
      </c>
      <c r="B167" s="62"/>
      <c r="C167" s="41">
        <v>6911</v>
      </c>
      <c r="D167" s="69" t="s">
        <v>208</v>
      </c>
      <c r="E167" s="202">
        <f>SUM(E168,E169,E170)</f>
        <v>195633</v>
      </c>
    </row>
    <row r="168" spans="1:5" ht="20.100000000000001" customHeight="1" x14ac:dyDescent="0.2">
      <c r="A168" s="77">
        <v>170</v>
      </c>
      <c r="B168" s="62"/>
      <c r="C168" s="42">
        <v>69111</v>
      </c>
      <c r="D168" s="70" t="s">
        <v>358</v>
      </c>
      <c r="E168" s="236">
        <v>175010</v>
      </c>
    </row>
    <row r="169" spans="1:5" ht="20.100000000000001" customHeight="1" x14ac:dyDescent="0.2">
      <c r="A169" s="77">
        <v>171</v>
      </c>
      <c r="B169" s="62"/>
      <c r="C169" s="42">
        <v>69112</v>
      </c>
      <c r="D169" s="70" t="s">
        <v>316</v>
      </c>
      <c r="E169" s="236">
        <v>20623</v>
      </c>
    </row>
    <row r="170" spans="1:5" ht="20.100000000000001" customHeight="1" x14ac:dyDescent="0.2">
      <c r="A170" s="77">
        <v>172</v>
      </c>
      <c r="B170" s="62"/>
      <c r="C170" s="42">
        <v>69113</v>
      </c>
      <c r="D170" s="70" t="s">
        <v>387</v>
      </c>
      <c r="E170" s="241"/>
    </row>
    <row r="171" spans="1:5" ht="20.100000000000001" customHeight="1" x14ac:dyDescent="0.2">
      <c r="A171" s="77">
        <v>173</v>
      </c>
      <c r="B171" s="62"/>
      <c r="C171" s="41">
        <v>6912</v>
      </c>
      <c r="D171" s="67" t="s">
        <v>119</v>
      </c>
      <c r="E171" s="202">
        <f>SUM(E172:E172)</f>
        <v>0</v>
      </c>
    </row>
    <row r="172" spans="1:5" ht="20.100000000000001" customHeight="1" x14ac:dyDescent="0.2">
      <c r="A172" s="77">
        <v>174</v>
      </c>
      <c r="B172" s="62"/>
      <c r="C172" s="42">
        <v>69125</v>
      </c>
      <c r="D172" s="16" t="s">
        <v>124</v>
      </c>
      <c r="E172" s="241"/>
    </row>
    <row r="173" spans="1:5" ht="20.100000000000001" customHeight="1" x14ac:dyDescent="0.2">
      <c r="A173" s="77">
        <v>175</v>
      </c>
      <c r="B173" s="62" t="s">
        <v>314</v>
      </c>
      <c r="C173" s="41">
        <v>6913</v>
      </c>
      <c r="D173" s="9" t="s">
        <v>122</v>
      </c>
      <c r="E173" s="202">
        <f>SUM(E174,E175,E177,E178,E180)</f>
        <v>33000</v>
      </c>
    </row>
    <row r="174" spans="1:5" ht="20.100000000000001" customHeight="1" x14ac:dyDescent="0.2">
      <c r="A174" s="77">
        <v>176</v>
      </c>
      <c r="B174" s="62"/>
      <c r="C174" s="42">
        <v>69131</v>
      </c>
      <c r="D174" s="16"/>
      <c r="E174" s="236">
        <v>33000</v>
      </c>
    </row>
    <row r="175" spans="1:5" ht="20.100000000000001" customHeight="1" x14ac:dyDescent="0.2">
      <c r="A175" s="77">
        <v>177</v>
      </c>
      <c r="B175" s="62"/>
      <c r="C175" s="42">
        <v>69132</v>
      </c>
      <c r="D175" s="16"/>
      <c r="E175" s="236"/>
    </row>
    <row r="176" spans="1:5" ht="20.100000000000001" customHeight="1" x14ac:dyDescent="0.2">
      <c r="A176" s="77">
        <v>178</v>
      </c>
      <c r="B176" s="62"/>
      <c r="C176" s="42">
        <v>691321</v>
      </c>
      <c r="D176" s="16"/>
      <c r="E176" s="236"/>
    </row>
    <row r="177" spans="1:5" ht="20.100000000000001" customHeight="1" x14ac:dyDescent="0.2">
      <c r="A177" s="77">
        <v>179</v>
      </c>
      <c r="B177" s="62"/>
      <c r="C177" s="42">
        <v>69133</v>
      </c>
      <c r="D177" s="16"/>
      <c r="E177" s="236"/>
    </row>
    <row r="178" spans="1:5" ht="20.100000000000001" customHeight="1" x14ac:dyDescent="0.2">
      <c r="A178" s="77">
        <v>180</v>
      </c>
      <c r="B178" s="62"/>
      <c r="C178" s="42">
        <v>69134</v>
      </c>
      <c r="D178" s="70"/>
      <c r="E178" s="236"/>
    </row>
    <row r="179" spans="1:5" ht="20.100000000000001" customHeight="1" x14ac:dyDescent="0.2">
      <c r="A179" s="77">
        <v>181</v>
      </c>
      <c r="B179" s="62"/>
      <c r="C179" s="42">
        <v>691341</v>
      </c>
      <c r="D179" s="16"/>
      <c r="E179" s="236"/>
    </row>
    <row r="180" spans="1:5" ht="20.100000000000001" customHeight="1" thickBot="1" x14ac:dyDescent="0.25">
      <c r="A180" s="77">
        <v>182</v>
      </c>
      <c r="B180" s="62"/>
      <c r="C180" s="42">
        <v>69135</v>
      </c>
      <c r="D180" s="70"/>
      <c r="E180" s="236"/>
    </row>
    <row r="181" spans="1:5" ht="20.100000000000001" customHeight="1" thickBot="1" x14ac:dyDescent="0.3">
      <c r="A181" s="78">
        <v>183</v>
      </c>
      <c r="B181" s="63" t="s">
        <v>209</v>
      </c>
      <c r="C181" s="57"/>
      <c r="D181" s="71" t="s">
        <v>212</v>
      </c>
      <c r="E181" s="208">
        <f>E113-E9</f>
        <v>0</v>
      </c>
    </row>
    <row r="182" spans="1:5" ht="20.100000000000001" customHeight="1" thickBot="1" x14ac:dyDescent="0.3">
      <c r="A182" s="78">
        <v>184</v>
      </c>
      <c r="B182" s="64"/>
      <c r="C182" s="58">
        <v>591</v>
      </c>
      <c r="D182" s="72" t="s">
        <v>45</v>
      </c>
      <c r="E182" s="242"/>
    </row>
    <row r="183" spans="1:5" ht="20.100000000000001" customHeight="1" thickBot="1" x14ac:dyDescent="0.3">
      <c r="A183" s="78">
        <v>185</v>
      </c>
      <c r="B183" s="63" t="s">
        <v>210</v>
      </c>
      <c r="C183" s="57"/>
      <c r="D183" s="71" t="s">
        <v>211</v>
      </c>
      <c r="E183" s="208">
        <f>SUM(E181-E182)</f>
        <v>0</v>
      </c>
    </row>
  </sheetData>
  <mergeCells count="1">
    <mergeCell ref="C5:D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NV_Skutečnost_16</vt:lpstr>
      <vt:lpstr>List1</vt:lpstr>
      <vt:lpstr>NV_Skutečnost_16!Názvy_tisku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Skutečnost</dc:title>
  <dc:creator>Škorpíková OFR EO KAV</dc:creator>
  <cp:lastModifiedBy>Vančurová Martina</cp:lastModifiedBy>
  <cp:lastPrinted>2017-01-05T09:32:03Z</cp:lastPrinted>
  <dcterms:created xsi:type="dcterms:W3CDTF">1997-02-21T15:17:18Z</dcterms:created>
  <dcterms:modified xsi:type="dcterms:W3CDTF">2017-12-07T09:28:44Z</dcterms:modified>
</cp:coreProperties>
</file>